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showInkAnnotation="0"/>
  <bookViews>
    <workbookView xWindow="-120" yWindow="-120" windowWidth="29040" windowHeight="15990"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4562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s="1"/>
  <c r="F344" i="9"/>
  <c r="F343" i="9"/>
  <c r="F342" i="9" s="1"/>
  <c r="M341" i="9"/>
  <c r="L341" i="9"/>
  <c r="F341" i="9" s="1"/>
  <c r="B341" i="9" s="1"/>
  <c r="E341" i="9"/>
  <c r="H340" i="9"/>
  <c r="E340" i="9" s="1"/>
  <c r="B340" i="9" s="1"/>
  <c r="G340" i="9"/>
  <c r="F340" i="9"/>
  <c r="F339" i="9"/>
  <c r="F338" i="9"/>
  <c r="F337" i="9"/>
  <c r="F336" i="9"/>
  <c r="H335" i="9"/>
  <c r="G335" i="9"/>
  <c r="F335" i="9"/>
  <c r="F334" i="9"/>
  <c r="H333" i="9"/>
  <c r="G333" i="9"/>
  <c r="E333" i="9" s="1"/>
  <c r="B333" i="9" s="1"/>
  <c r="F333" i="9"/>
  <c r="H332" i="9"/>
  <c r="G332" i="9"/>
  <c r="F332" i="9"/>
  <c r="H331" i="9"/>
  <c r="E331" i="9" s="1"/>
  <c r="B331" i="9" s="1"/>
  <c r="G331" i="9"/>
  <c r="F331" i="9"/>
  <c r="H330" i="9"/>
  <c r="E330" i="9" s="1"/>
  <c r="B330" i="9" s="1"/>
  <c r="G330" i="9"/>
  <c r="F330" i="9"/>
  <c r="H329" i="9"/>
  <c r="G329" i="9"/>
  <c r="F329" i="9"/>
  <c r="H328" i="9"/>
  <c r="E328" i="9" s="1"/>
  <c r="B328" i="9" s="1"/>
  <c r="G328" i="9"/>
  <c r="F328" i="9"/>
  <c r="H327" i="9"/>
  <c r="G327" i="9"/>
  <c r="E327" i="9" s="1"/>
  <c r="B327" i="9" s="1"/>
  <c r="F327" i="9"/>
  <c r="H326" i="9"/>
  <c r="G326" i="9"/>
  <c r="F326" i="9"/>
  <c r="H325" i="9"/>
  <c r="G325" i="9"/>
  <c r="F325" i="9"/>
  <c r="H324" i="9"/>
  <c r="G324" i="9"/>
  <c r="F324" i="9"/>
  <c r="H323" i="9"/>
  <c r="G323" i="9"/>
  <c r="F323" i="9"/>
  <c r="E323" i="9"/>
  <c r="B323" i="9" s="1"/>
  <c r="H322" i="9"/>
  <c r="G322" i="9"/>
  <c r="F322" i="9"/>
  <c r="H321" i="9"/>
  <c r="G321" i="9"/>
  <c r="F321" i="9"/>
  <c r="H320" i="9"/>
  <c r="G320" i="9"/>
  <c r="F320" i="9"/>
  <c r="H319" i="9"/>
  <c r="E319" i="9" s="1"/>
  <c r="B319" i="9" s="1"/>
  <c r="G319" i="9"/>
  <c r="F319" i="9"/>
  <c r="H318" i="9"/>
  <c r="E318" i="9" s="1"/>
  <c r="G318" i="9"/>
  <c r="F318" i="9"/>
  <c r="H317" i="9"/>
  <c r="G317" i="9"/>
  <c r="F317" i="9"/>
  <c r="F316" i="9"/>
  <c r="F315" i="9"/>
  <c r="F314" i="9"/>
  <c r="H313" i="9"/>
  <c r="G313" i="9"/>
  <c r="F313" i="9"/>
  <c r="H312" i="9"/>
  <c r="G312" i="9"/>
  <c r="F312" i="9"/>
  <c r="H311" i="9"/>
  <c r="G311" i="9"/>
  <c r="F311" i="9"/>
  <c r="F310" i="9"/>
  <c r="F309" i="9"/>
  <c r="F308" i="9"/>
  <c r="H307" i="9"/>
  <c r="G307" i="9"/>
  <c r="F307" i="9"/>
  <c r="F306" i="9"/>
  <c r="H305" i="9"/>
  <c r="E305" i="9" s="1"/>
  <c r="B305" i="9" s="1"/>
  <c r="G305" i="9"/>
  <c r="F305" i="9"/>
  <c r="H304" i="9"/>
  <c r="E304" i="9" s="1"/>
  <c r="B304" i="9" s="1"/>
  <c r="G304" i="9"/>
  <c r="F304" i="9"/>
  <c r="H303" i="9"/>
  <c r="G303" i="9"/>
  <c r="F303" i="9"/>
  <c r="F302" i="9"/>
  <c r="F301" i="9"/>
  <c r="F300" i="9"/>
  <c r="F299" i="9"/>
  <c r="F297" i="9"/>
  <c r="L296" i="9"/>
  <c r="F296" i="9" s="1"/>
  <c r="H296" i="9"/>
  <c r="F295" i="9"/>
  <c r="I294" i="9"/>
  <c r="E294" i="9" s="1"/>
  <c r="B294" i="9" s="1"/>
  <c r="H294" i="9"/>
  <c r="F294" i="9"/>
  <c r="E293" i="9"/>
  <c r="M292" i="9"/>
  <c r="L292" i="9"/>
  <c r="F292" i="9" s="1"/>
  <c r="B292" i="9" s="1"/>
  <c r="E292" i="9"/>
  <c r="M291" i="9"/>
  <c r="L291" i="9"/>
  <c r="E291" i="9"/>
  <c r="M290" i="9"/>
  <c r="F290" i="9" s="1"/>
  <c r="L290" i="9"/>
  <c r="E290" i="9"/>
  <c r="M289" i="9"/>
  <c r="L289" i="9"/>
  <c r="F289" i="9"/>
  <c r="E289" i="9"/>
  <c r="B289" i="9" s="1"/>
  <c r="M288" i="9"/>
  <c r="L288" i="9"/>
  <c r="F288" i="9" s="1"/>
  <c r="B288" i="9" s="1"/>
  <c r="E288" i="9"/>
  <c r="M287" i="9"/>
  <c r="L287" i="9"/>
  <c r="F287" i="9" s="1"/>
  <c r="E287" i="9"/>
  <c r="B287" i="9"/>
  <c r="M286" i="9"/>
  <c r="F286" i="9" s="1"/>
  <c r="L286" i="9"/>
  <c r="E286" i="9"/>
  <c r="B286" i="9"/>
  <c r="M285" i="9"/>
  <c r="L285" i="9"/>
  <c r="F285" i="9"/>
  <c r="E285" i="9"/>
  <c r="B285" i="9" s="1"/>
  <c r="M284" i="9"/>
  <c r="L284" i="9"/>
  <c r="F284" i="9" s="1"/>
  <c r="B284" i="9" s="1"/>
  <c r="E284" i="9"/>
  <c r="M283" i="9"/>
  <c r="L283" i="9"/>
  <c r="F283" i="9" s="1"/>
  <c r="E283" i="9"/>
  <c r="B283" i="9"/>
  <c r="M282" i="9"/>
  <c r="F282" i="9" s="1"/>
  <c r="L282" i="9"/>
  <c r="E282" i="9"/>
  <c r="B282" i="9"/>
  <c r="M281" i="9"/>
  <c r="L281" i="9"/>
  <c r="F281" i="9"/>
  <c r="E281" i="9"/>
  <c r="B281" i="9" s="1"/>
  <c r="M280" i="9"/>
  <c r="L280" i="9"/>
  <c r="F280" i="9" s="1"/>
  <c r="B280" i="9" s="1"/>
  <c r="E280" i="9"/>
  <c r="M279" i="9"/>
  <c r="L279" i="9"/>
  <c r="F279" i="9" s="1"/>
  <c r="B279" i="9" s="1"/>
  <c r="E279" i="9"/>
  <c r="M278" i="9"/>
  <c r="F278" i="9" s="1"/>
  <c r="L278" i="9"/>
  <c r="E278" i="9"/>
  <c r="B278" i="9"/>
  <c r="M277" i="9"/>
  <c r="L277" i="9"/>
  <c r="F277" i="9"/>
  <c r="E277" i="9"/>
  <c r="B277" i="9" s="1"/>
  <c r="M276" i="9"/>
  <c r="L276" i="9"/>
  <c r="F276" i="9" s="1"/>
  <c r="B276" i="9" s="1"/>
  <c r="E276" i="9"/>
  <c r="M275" i="9"/>
  <c r="L275" i="9"/>
  <c r="E275" i="9"/>
  <c r="M274" i="9"/>
  <c r="L274" i="9"/>
  <c r="F274" i="9"/>
  <c r="B274" i="9" s="1"/>
  <c r="E274" i="9"/>
  <c r="M273" i="9"/>
  <c r="L273" i="9"/>
  <c r="F273" i="9" s="1"/>
  <c r="E273" i="9"/>
  <c r="B273" i="9" s="1"/>
  <c r="M272" i="9"/>
  <c r="L272" i="9"/>
  <c r="F272" i="9" s="1"/>
  <c r="B272" i="9" s="1"/>
  <c r="E272" i="9"/>
  <c r="M271" i="9"/>
  <c r="L271" i="9"/>
  <c r="E271" i="9"/>
  <c r="M270" i="9"/>
  <c r="F270" i="9" s="1"/>
  <c r="B270" i="9" s="1"/>
  <c r="L270" i="9"/>
  <c r="E270" i="9"/>
  <c r="M269" i="9"/>
  <c r="L269" i="9"/>
  <c r="F269" i="9" s="1"/>
  <c r="E269" i="9"/>
  <c r="B269" i="9" s="1"/>
  <c r="M268" i="9"/>
  <c r="L268" i="9"/>
  <c r="F268" i="9" s="1"/>
  <c r="B268" i="9" s="1"/>
  <c r="E268" i="9"/>
  <c r="M267" i="9"/>
  <c r="L267" i="9"/>
  <c r="E267" i="9"/>
  <c r="M266" i="9"/>
  <c r="L266" i="9"/>
  <c r="F266" i="9"/>
  <c r="B266" i="9" s="1"/>
  <c r="E266" i="9"/>
  <c r="M265" i="9"/>
  <c r="L265" i="9"/>
  <c r="F265" i="9" s="1"/>
  <c r="E265" i="9"/>
  <c r="B265" i="9" s="1"/>
  <c r="M264" i="9"/>
  <c r="L264" i="9"/>
  <c r="F264" i="9" s="1"/>
  <c r="B264" i="9" s="1"/>
  <c r="E264" i="9"/>
  <c r="M263" i="9"/>
  <c r="L263" i="9"/>
  <c r="E263" i="9"/>
  <c r="M262" i="9"/>
  <c r="F262" i="9" s="1"/>
  <c r="B262" i="9" s="1"/>
  <c r="L262" i="9"/>
  <c r="E262" i="9"/>
  <c r="M261" i="9"/>
  <c r="L261" i="9"/>
  <c r="F261" i="9" s="1"/>
  <c r="E261" i="9"/>
  <c r="B261" i="9" s="1"/>
  <c r="M260" i="9"/>
  <c r="L260" i="9"/>
  <c r="F260" i="9" s="1"/>
  <c r="B260" i="9" s="1"/>
  <c r="E260" i="9"/>
  <c r="M259" i="9"/>
  <c r="L259" i="9"/>
  <c r="E259" i="9"/>
  <c r="M258" i="9"/>
  <c r="L258" i="9"/>
  <c r="F258" i="9"/>
  <c r="B258" i="9" s="1"/>
  <c r="E258" i="9"/>
  <c r="M257" i="9"/>
  <c r="L257" i="9"/>
  <c r="F257" i="9" s="1"/>
  <c r="E257" i="9"/>
  <c r="B257" i="9" s="1"/>
  <c r="M256" i="9"/>
  <c r="L256" i="9"/>
  <c r="F256" i="9" s="1"/>
  <c r="B256" i="9" s="1"/>
  <c r="E256" i="9"/>
  <c r="M255" i="9"/>
  <c r="L255" i="9"/>
  <c r="E255" i="9"/>
  <c r="M254" i="9"/>
  <c r="F254" i="9" s="1"/>
  <c r="B254" i="9" s="1"/>
  <c r="L254" i="9"/>
  <c r="E254" i="9"/>
  <c r="M253" i="9"/>
  <c r="L253" i="9"/>
  <c r="F253" i="9" s="1"/>
  <c r="E253" i="9"/>
  <c r="B253" i="9" s="1"/>
  <c r="M252" i="9"/>
  <c r="L252" i="9"/>
  <c r="F252" i="9" s="1"/>
  <c r="B252" i="9" s="1"/>
  <c r="E252" i="9"/>
  <c r="M251" i="9"/>
  <c r="L251" i="9"/>
  <c r="E251" i="9"/>
  <c r="M250" i="9"/>
  <c r="L250" i="9"/>
  <c r="F250" i="9"/>
  <c r="B250" i="9" s="1"/>
  <c r="E250" i="9"/>
  <c r="M249" i="9"/>
  <c r="L249" i="9"/>
  <c r="F249" i="9" s="1"/>
  <c r="E249" i="9"/>
  <c r="B249" i="9" s="1"/>
  <c r="M248" i="9"/>
  <c r="L248" i="9"/>
  <c r="F248" i="9" s="1"/>
  <c r="B248" i="9" s="1"/>
  <c r="E248" i="9"/>
  <c r="M247" i="9"/>
  <c r="L247" i="9"/>
  <c r="E247" i="9"/>
  <c r="M246" i="9"/>
  <c r="F246" i="9" s="1"/>
  <c r="B246" i="9" s="1"/>
  <c r="L246" i="9"/>
  <c r="E246" i="9"/>
  <c r="M245" i="9"/>
  <c r="L245" i="9"/>
  <c r="F245" i="9" s="1"/>
  <c r="E245" i="9"/>
  <c r="B245" i="9" s="1"/>
  <c r="M244" i="9"/>
  <c r="L244" i="9"/>
  <c r="F244" i="9" s="1"/>
  <c r="B244" i="9" s="1"/>
  <c r="E244" i="9"/>
  <c r="M243" i="9"/>
  <c r="L243" i="9"/>
  <c r="E243" i="9"/>
  <c r="M242" i="9"/>
  <c r="L242" i="9"/>
  <c r="F242" i="9"/>
  <c r="B242" i="9" s="1"/>
  <c r="E242" i="9"/>
  <c r="M241" i="9"/>
  <c r="L241" i="9"/>
  <c r="E241" i="9"/>
  <c r="M240" i="9"/>
  <c r="L240" i="9"/>
  <c r="F240" i="9" s="1"/>
  <c r="B240" i="9" s="1"/>
  <c r="E240" i="9"/>
  <c r="M239" i="9"/>
  <c r="L239" i="9"/>
  <c r="E239" i="9"/>
  <c r="M238" i="9"/>
  <c r="F238" i="9" s="1"/>
  <c r="B238" i="9" s="1"/>
  <c r="L238" i="9"/>
  <c r="E238" i="9"/>
  <c r="M237" i="9"/>
  <c r="L237" i="9"/>
  <c r="E237" i="9"/>
  <c r="M236" i="9"/>
  <c r="L236" i="9"/>
  <c r="E236" i="9"/>
  <c r="M235" i="9"/>
  <c r="L235" i="9"/>
  <c r="E235" i="9"/>
  <c r="M234" i="9"/>
  <c r="L234" i="9"/>
  <c r="F234" i="9"/>
  <c r="B234" i="9" s="1"/>
  <c r="E234" i="9"/>
  <c r="M233" i="9"/>
  <c r="L233" i="9"/>
  <c r="F233" i="9" s="1"/>
  <c r="E233" i="9"/>
  <c r="M232" i="9"/>
  <c r="L232" i="9"/>
  <c r="E232" i="9"/>
  <c r="M231" i="9"/>
  <c r="L231" i="9"/>
  <c r="E231" i="9"/>
  <c r="M230" i="9"/>
  <c r="F230" i="9" s="1"/>
  <c r="B230" i="9" s="1"/>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E172" i="9" s="1"/>
  <c r="B172" i="9" s="1"/>
  <c r="F172" i="9"/>
  <c r="H171" i="9"/>
  <c r="E171" i="9" s="1"/>
  <c r="B171" i="9" s="1"/>
  <c r="G171" i="9"/>
  <c r="F171" i="9"/>
  <c r="H170" i="9"/>
  <c r="G170" i="9"/>
  <c r="E170" i="9" s="1"/>
  <c r="B170" i="9" s="1"/>
  <c r="F170" i="9"/>
  <c r="H169" i="9"/>
  <c r="G169" i="9"/>
  <c r="E169" i="9" s="1"/>
  <c r="B169" i="9" s="1"/>
  <c r="F169" i="9"/>
  <c r="H168" i="9"/>
  <c r="G168" i="9"/>
  <c r="E168" i="9" s="1"/>
  <c r="B168" i="9" s="1"/>
  <c r="F168" i="9"/>
  <c r="H167" i="9"/>
  <c r="E167" i="9" s="1"/>
  <c r="B167" i="9" s="1"/>
  <c r="G167" i="9"/>
  <c r="F167" i="9"/>
  <c r="H166" i="9"/>
  <c r="G166" i="9"/>
  <c r="F166" i="9"/>
  <c r="E166" i="9"/>
  <c r="B166" i="9" s="1"/>
  <c r="H165" i="9"/>
  <c r="G165" i="9"/>
  <c r="F165" i="9"/>
  <c r="H164" i="9"/>
  <c r="E164" i="9" s="1"/>
  <c r="B164" i="9" s="1"/>
  <c r="G164" i="9"/>
  <c r="F164" i="9"/>
  <c r="H163" i="9"/>
  <c r="G163" i="9"/>
  <c r="F163" i="9"/>
  <c r="E163" i="9"/>
  <c r="B163" i="9" s="1"/>
  <c r="H162" i="9"/>
  <c r="G162" i="9"/>
  <c r="E162" i="9" s="1"/>
  <c r="B162" i="9" s="1"/>
  <c r="F162" i="9"/>
  <c r="H161" i="9"/>
  <c r="G161" i="9"/>
  <c r="E161" i="9" s="1"/>
  <c r="B161" i="9" s="1"/>
  <c r="F161" i="9"/>
  <c r="H160" i="9"/>
  <c r="E160" i="9" s="1"/>
  <c r="B160" i="9" s="1"/>
  <c r="G160" i="9"/>
  <c r="F160" i="9"/>
  <c r="H159" i="9"/>
  <c r="G159" i="9"/>
  <c r="F159" i="9"/>
  <c r="E159" i="9"/>
  <c r="B159" i="9" s="1"/>
  <c r="H158" i="9"/>
  <c r="G158" i="9"/>
  <c r="E158" i="9" s="1"/>
  <c r="F158" i="9"/>
  <c r="H157" i="9"/>
  <c r="G157" i="9"/>
  <c r="E157" i="9" s="1"/>
  <c r="B157" i="9" s="1"/>
  <c r="F157" i="9"/>
  <c r="F156" i="9"/>
  <c r="H155" i="9"/>
  <c r="G155" i="9"/>
  <c r="F155" i="9"/>
  <c r="E155" i="9"/>
  <c r="B155" i="9" s="1"/>
  <c r="H154" i="9"/>
  <c r="G154" i="9"/>
  <c r="E154" i="9" s="1"/>
  <c r="B154" i="9" s="1"/>
  <c r="F154" i="9"/>
  <c r="H153" i="9"/>
  <c r="G153" i="9"/>
  <c r="E153" i="9" s="1"/>
  <c r="B153" i="9" s="1"/>
  <c r="F153" i="9"/>
  <c r="H152" i="9"/>
  <c r="E152" i="9" s="1"/>
  <c r="G152" i="9"/>
  <c r="F152" i="9"/>
  <c r="B152" i="9"/>
  <c r="H151" i="9"/>
  <c r="G151" i="9"/>
  <c r="F151" i="9"/>
  <c r="E151" i="9"/>
  <c r="B151" i="9" s="1"/>
  <c r="H150" i="9"/>
  <c r="G150" i="9"/>
  <c r="E150" i="9" s="1"/>
  <c r="B150" i="9" s="1"/>
  <c r="F150" i="9"/>
  <c r="H149" i="9"/>
  <c r="G149" i="9"/>
  <c r="E149" i="9" s="1"/>
  <c r="B149" i="9" s="1"/>
  <c r="F149" i="9"/>
  <c r="H148" i="9"/>
  <c r="E148" i="9" s="1"/>
  <c r="G148" i="9"/>
  <c r="F148" i="9"/>
  <c r="B148" i="9"/>
  <c r="H147" i="9"/>
  <c r="G147" i="9"/>
  <c r="F147" i="9"/>
  <c r="E147" i="9"/>
  <c r="B147" i="9" s="1"/>
  <c r="H146" i="9"/>
  <c r="G146" i="9"/>
  <c r="E146" i="9" s="1"/>
  <c r="B146" i="9" s="1"/>
  <c r="F146" i="9"/>
  <c r="H145" i="9"/>
  <c r="G145" i="9"/>
  <c r="E145" i="9" s="1"/>
  <c r="B145" i="9" s="1"/>
  <c r="F145" i="9"/>
  <c r="H144" i="9"/>
  <c r="E144" i="9" s="1"/>
  <c r="G144" i="9"/>
  <c r="F144" i="9"/>
  <c r="B144" i="9"/>
  <c r="H143" i="9"/>
  <c r="G143" i="9"/>
  <c r="F143" i="9"/>
  <c r="E143" i="9"/>
  <c r="B143" i="9" s="1"/>
  <c r="H142" i="9"/>
  <c r="G142" i="9"/>
  <c r="E142" i="9" s="1"/>
  <c r="B142" i="9" s="1"/>
  <c r="F142" i="9"/>
  <c r="H141" i="9"/>
  <c r="G141" i="9"/>
  <c r="E141" i="9" s="1"/>
  <c r="B141" i="9" s="1"/>
  <c r="F141" i="9"/>
  <c r="H140" i="9"/>
  <c r="E140" i="9" s="1"/>
  <c r="G140" i="9"/>
  <c r="F140" i="9"/>
  <c r="B140" i="9"/>
  <c r="H139" i="9"/>
  <c r="G139" i="9"/>
  <c r="F139" i="9"/>
  <c r="E139" i="9"/>
  <c r="B139" i="9" s="1"/>
  <c r="H138" i="9"/>
  <c r="G138" i="9"/>
  <c r="E138" i="9" s="1"/>
  <c r="B138" i="9" s="1"/>
  <c r="F138" i="9"/>
  <c r="H137" i="9"/>
  <c r="G137" i="9"/>
  <c r="E137" i="9" s="1"/>
  <c r="B137" i="9" s="1"/>
  <c r="F137" i="9"/>
  <c r="H136" i="9"/>
  <c r="E136" i="9" s="1"/>
  <c r="G136" i="9"/>
  <c r="F136" i="9"/>
  <c r="B136" i="9"/>
  <c r="H135" i="9"/>
  <c r="G135" i="9"/>
  <c r="F135" i="9"/>
  <c r="E135" i="9"/>
  <c r="B135" i="9" s="1"/>
  <c r="H134" i="9"/>
  <c r="G134" i="9"/>
  <c r="E134" i="9" s="1"/>
  <c r="B134" i="9" s="1"/>
  <c r="F134" i="9"/>
  <c r="H133" i="9"/>
  <c r="G133" i="9"/>
  <c r="E133" i="9" s="1"/>
  <c r="B133" i="9" s="1"/>
  <c r="F133" i="9"/>
  <c r="H132" i="9"/>
  <c r="E132" i="9" s="1"/>
  <c r="G132" i="9"/>
  <c r="F132" i="9"/>
  <c r="B132" i="9"/>
  <c r="H131" i="9"/>
  <c r="G131" i="9"/>
  <c r="F131" i="9"/>
  <c r="E131" i="9"/>
  <c r="B131" i="9" s="1"/>
  <c r="H130" i="9"/>
  <c r="G130" i="9"/>
  <c r="E130" i="9" s="1"/>
  <c r="B130" i="9" s="1"/>
  <c r="F130" i="9"/>
  <c r="H129" i="9"/>
  <c r="G129" i="9"/>
  <c r="E129" i="9" s="1"/>
  <c r="B129" i="9" s="1"/>
  <c r="F129" i="9"/>
  <c r="H128" i="9"/>
  <c r="E128" i="9" s="1"/>
  <c r="G128" i="9"/>
  <c r="F128" i="9"/>
  <c r="B128" i="9"/>
  <c r="H127" i="9"/>
  <c r="G127" i="9"/>
  <c r="F127" i="9"/>
  <c r="E127" i="9"/>
  <c r="B127" i="9" s="1"/>
  <c r="H126" i="9"/>
  <c r="G126" i="9"/>
  <c r="E126" i="9" s="1"/>
  <c r="B126" i="9" s="1"/>
  <c r="F126" i="9"/>
  <c r="H125" i="9"/>
  <c r="G125" i="9"/>
  <c r="E125" i="9" s="1"/>
  <c r="B125" i="9" s="1"/>
  <c r="F125" i="9"/>
  <c r="H124" i="9"/>
  <c r="E124" i="9" s="1"/>
  <c r="G124" i="9"/>
  <c r="F124" i="9"/>
  <c r="B124" i="9"/>
  <c r="H123" i="9"/>
  <c r="G123" i="9"/>
  <c r="F123" i="9"/>
  <c r="E123" i="9"/>
  <c r="B123" i="9" s="1"/>
  <c r="H122" i="9"/>
  <c r="G122" i="9"/>
  <c r="E122" i="9" s="1"/>
  <c r="B122" i="9" s="1"/>
  <c r="F122" i="9"/>
  <c r="H121" i="9"/>
  <c r="G121" i="9"/>
  <c r="E121" i="9" s="1"/>
  <c r="B121" i="9" s="1"/>
  <c r="F121" i="9"/>
  <c r="H120" i="9"/>
  <c r="E120" i="9" s="1"/>
  <c r="G120" i="9"/>
  <c r="F120" i="9"/>
  <c r="B120" i="9"/>
  <c r="H119" i="9"/>
  <c r="G119" i="9"/>
  <c r="F119" i="9"/>
  <c r="E119" i="9"/>
  <c r="B119" i="9" s="1"/>
  <c r="H118" i="9"/>
  <c r="G118" i="9"/>
  <c r="E118" i="9" s="1"/>
  <c r="B118" i="9" s="1"/>
  <c r="F118" i="9"/>
  <c r="H117" i="9"/>
  <c r="G117" i="9"/>
  <c r="E117" i="9" s="1"/>
  <c r="B117" i="9" s="1"/>
  <c r="F117" i="9"/>
  <c r="H116" i="9"/>
  <c r="E116" i="9" s="1"/>
  <c r="G116" i="9"/>
  <c r="F116" i="9"/>
  <c r="B116" i="9"/>
  <c r="H115" i="9"/>
  <c r="G115" i="9"/>
  <c r="F115" i="9"/>
  <c r="E115" i="9"/>
  <c r="B115" i="9" s="1"/>
  <c r="H114" i="9"/>
  <c r="G114" i="9"/>
  <c r="E114" i="9" s="1"/>
  <c r="B114" i="9" s="1"/>
  <c r="F114" i="9"/>
  <c r="H113" i="9"/>
  <c r="G113" i="9"/>
  <c r="E113" i="9" s="1"/>
  <c r="B113" i="9" s="1"/>
  <c r="F113" i="9"/>
  <c r="H112" i="9"/>
  <c r="E112" i="9" s="1"/>
  <c r="G112" i="9"/>
  <c r="F112" i="9"/>
  <c r="B112" i="9"/>
  <c r="H111" i="9"/>
  <c r="G111" i="9"/>
  <c r="F111" i="9"/>
  <c r="E111" i="9"/>
  <c r="B111" i="9" s="1"/>
  <c r="H110" i="9"/>
  <c r="G110" i="9"/>
  <c r="E110" i="9" s="1"/>
  <c r="B110" i="9" s="1"/>
  <c r="F110" i="9"/>
  <c r="H109" i="9"/>
  <c r="G109" i="9"/>
  <c r="E109" i="9" s="1"/>
  <c r="B109" i="9" s="1"/>
  <c r="F109" i="9"/>
  <c r="H108" i="9"/>
  <c r="E108" i="9" s="1"/>
  <c r="G108" i="9"/>
  <c r="F108" i="9"/>
  <c r="B108" i="9"/>
  <c r="H107" i="9"/>
  <c r="G107" i="9"/>
  <c r="F107" i="9"/>
  <c r="E107" i="9"/>
  <c r="B107" i="9" s="1"/>
  <c r="H106" i="9"/>
  <c r="G106" i="9"/>
  <c r="E106" i="9" s="1"/>
  <c r="B106" i="9" s="1"/>
  <c r="F106" i="9"/>
  <c r="H105" i="9"/>
  <c r="G105" i="9"/>
  <c r="E105" i="9" s="1"/>
  <c r="B105" i="9" s="1"/>
  <c r="F105" i="9"/>
  <c r="H104" i="9"/>
  <c r="E104" i="9" s="1"/>
  <c r="G104" i="9"/>
  <c r="F104" i="9"/>
  <c r="B104" i="9"/>
  <c r="H103" i="9"/>
  <c r="G103" i="9"/>
  <c r="F103" i="9"/>
  <c r="E103" i="9"/>
  <c r="B103" i="9" s="1"/>
  <c r="H102" i="9"/>
  <c r="G102" i="9"/>
  <c r="E102" i="9" s="1"/>
  <c r="B102" i="9" s="1"/>
  <c r="F102" i="9"/>
  <c r="H101" i="9"/>
  <c r="G101" i="9"/>
  <c r="E101" i="9" s="1"/>
  <c r="B101" i="9" s="1"/>
  <c r="F101" i="9"/>
  <c r="H100" i="9"/>
  <c r="E100" i="9" s="1"/>
  <c r="G100" i="9"/>
  <c r="F100" i="9"/>
  <c r="B100" i="9"/>
  <c r="H99" i="9"/>
  <c r="G99" i="9"/>
  <c r="F99" i="9"/>
  <c r="E99" i="9"/>
  <c r="B99" i="9" s="1"/>
  <c r="H98" i="9"/>
  <c r="G98" i="9"/>
  <c r="E98" i="9" s="1"/>
  <c r="B98" i="9" s="1"/>
  <c r="F98" i="9"/>
  <c r="H97" i="9"/>
  <c r="G97" i="9"/>
  <c r="E97" i="9" s="1"/>
  <c r="B97" i="9" s="1"/>
  <c r="F97" i="9"/>
  <c r="H96" i="9"/>
  <c r="E96" i="9" s="1"/>
  <c r="G96" i="9"/>
  <c r="F96" i="9"/>
  <c r="B96" i="9"/>
  <c r="H95" i="9"/>
  <c r="G95" i="9"/>
  <c r="F95" i="9"/>
  <c r="E95" i="9"/>
  <c r="B95" i="9" s="1"/>
  <c r="H94" i="9"/>
  <c r="G94" i="9"/>
  <c r="E94" i="9" s="1"/>
  <c r="B94" i="9" s="1"/>
  <c r="F94" i="9"/>
  <c r="H93" i="9"/>
  <c r="G93" i="9"/>
  <c r="E93" i="9" s="1"/>
  <c r="B93" i="9" s="1"/>
  <c r="F93" i="9"/>
  <c r="H92" i="9"/>
  <c r="E92" i="9" s="1"/>
  <c r="G92" i="9"/>
  <c r="F92" i="9"/>
  <c r="B92" i="9"/>
  <c r="H91" i="9"/>
  <c r="G91" i="9"/>
  <c r="F91" i="9"/>
  <c r="E91" i="9"/>
  <c r="B91" i="9" s="1"/>
  <c r="H90" i="9"/>
  <c r="G90" i="9"/>
  <c r="E90" i="9" s="1"/>
  <c r="B90" i="9" s="1"/>
  <c r="F90" i="9"/>
  <c r="H89" i="9"/>
  <c r="G89" i="9"/>
  <c r="E89" i="9" s="1"/>
  <c r="B89" i="9" s="1"/>
  <c r="F89" i="9"/>
  <c r="H88" i="9"/>
  <c r="E88" i="9" s="1"/>
  <c r="G88" i="9"/>
  <c r="F88" i="9"/>
  <c r="B88" i="9"/>
  <c r="H87" i="9"/>
  <c r="G87" i="9"/>
  <c r="F87" i="9"/>
  <c r="E87" i="9"/>
  <c r="B87" i="9" s="1"/>
  <c r="H86" i="9"/>
  <c r="G86" i="9"/>
  <c r="E86" i="9" s="1"/>
  <c r="B86" i="9" s="1"/>
  <c r="F86" i="9"/>
  <c r="H85" i="9"/>
  <c r="G85" i="9"/>
  <c r="E85" i="9" s="1"/>
  <c r="B85" i="9" s="1"/>
  <c r="F85" i="9"/>
  <c r="H84" i="9"/>
  <c r="E84" i="9" s="1"/>
  <c r="B84" i="9" s="1"/>
  <c r="G84" i="9"/>
  <c r="F84" i="9"/>
  <c r="H83" i="9"/>
  <c r="G83" i="9"/>
  <c r="F83" i="9"/>
  <c r="E83" i="9"/>
  <c r="B83" i="9" s="1"/>
  <c r="H82" i="9"/>
  <c r="G82" i="9"/>
  <c r="E82" i="9" s="1"/>
  <c r="B82" i="9" s="1"/>
  <c r="F82" i="9"/>
  <c r="H81" i="9"/>
  <c r="G81" i="9"/>
  <c r="F81" i="9"/>
  <c r="H80" i="9"/>
  <c r="E80" i="9" s="1"/>
  <c r="G80" i="9"/>
  <c r="F80" i="9"/>
  <c r="B80" i="9"/>
  <c r="H79" i="9"/>
  <c r="G79" i="9"/>
  <c r="F79" i="9"/>
  <c r="E79" i="9"/>
  <c r="B79" i="9" s="1"/>
  <c r="H78" i="9"/>
  <c r="G78" i="9"/>
  <c r="E78" i="9" s="1"/>
  <c r="B78" i="9" s="1"/>
  <c r="F78" i="9"/>
  <c r="H77" i="9"/>
  <c r="G77" i="9"/>
  <c r="E77" i="9" s="1"/>
  <c r="B77" i="9" s="1"/>
  <c r="F77" i="9"/>
  <c r="H76" i="9"/>
  <c r="E76" i="9" s="1"/>
  <c r="G76" i="9"/>
  <c r="F76" i="9"/>
  <c r="B76" i="9"/>
  <c r="H75" i="9"/>
  <c r="G75" i="9"/>
  <c r="F75" i="9"/>
  <c r="E75" i="9"/>
  <c r="B75" i="9" s="1"/>
  <c r="H74" i="9"/>
  <c r="G74" i="9"/>
  <c r="E74" i="9" s="1"/>
  <c r="B74" i="9" s="1"/>
  <c r="F74" i="9"/>
  <c r="H73" i="9"/>
  <c r="G73" i="9"/>
  <c r="E73" i="9" s="1"/>
  <c r="B73" i="9" s="1"/>
  <c r="F73" i="9"/>
  <c r="H72" i="9"/>
  <c r="E72" i="9" s="1"/>
  <c r="G72" i="9"/>
  <c r="F72" i="9"/>
  <c r="B72" i="9"/>
  <c r="H71" i="9"/>
  <c r="G71" i="9"/>
  <c r="F71" i="9"/>
  <c r="E71" i="9"/>
  <c r="B71" i="9" s="1"/>
  <c r="H70" i="9"/>
  <c r="G70" i="9"/>
  <c r="F70" i="9"/>
  <c r="H69" i="9"/>
  <c r="G69" i="9"/>
  <c r="F69" i="9"/>
  <c r="H68" i="9"/>
  <c r="E68" i="9" s="1"/>
  <c r="B68" i="9" s="1"/>
  <c r="G68" i="9"/>
  <c r="F68" i="9"/>
  <c r="H67" i="9"/>
  <c r="G67" i="9"/>
  <c r="F67" i="9"/>
  <c r="E67" i="9"/>
  <c r="B67" i="9" s="1"/>
  <c r="H66" i="9"/>
  <c r="G66" i="9"/>
  <c r="E66" i="9" s="1"/>
  <c r="B66" i="9" s="1"/>
  <c r="F66" i="9"/>
  <c r="H65" i="9"/>
  <c r="G65" i="9"/>
  <c r="E65" i="9" s="1"/>
  <c r="B65" i="9" s="1"/>
  <c r="F65" i="9"/>
  <c r="H64" i="9"/>
  <c r="G64" i="9"/>
  <c r="F64" i="9"/>
  <c r="E64" i="9"/>
  <c r="B64" i="9" s="1"/>
  <c r="H63" i="9"/>
  <c r="G63" i="9"/>
  <c r="F63" i="9"/>
  <c r="E63" i="9"/>
  <c r="H62" i="9"/>
  <c r="G62" i="9"/>
  <c r="E62" i="9" s="1"/>
  <c r="F62" i="9"/>
  <c r="H61" i="9"/>
  <c r="G61" i="9"/>
  <c r="F61" i="9"/>
  <c r="H60" i="9"/>
  <c r="G60" i="9"/>
  <c r="F60" i="9"/>
  <c r="E60" i="9"/>
  <c r="B60" i="9" s="1"/>
  <c r="H59" i="9"/>
  <c r="G59" i="9"/>
  <c r="F59" i="9"/>
  <c r="E59" i="9"/>
  <c r="B59" i="9" s="1"/>
  <c r="H58" i="9"/>
  <c r="G58" i="9"/>
  <c r="E58" i="9" s="1"/>
  <c r="B58" i="9" s="1"/>
  <c r="F58" i="9"/>
  <c r="H57" i="9"/>
  <c r="G57" i="9"/>
  <c r="F57" i="9"/>
  <c r="H56" i="9"/>
  <c r="E56" i="9" s="1"/>
  <c r="B56" i="9" s="1"/>
  <c r="G56" i="9"/>
  <c r="F56" i="9"/>
  <c r="H55" i="9"/>
  <c r="E55" i="9" s="1"/>
  <c r="B55" i="9" s="1"/>
  <c r="G55" i="9"/>
  <c r="F55" i="9"/>
  <c r="H54" i="9"/>
  <c r="G54" i="9"/>
  <c r="F54" i="9"/>
  <c r="H53" i="9"/>
  <c r="G53" i="9"/>
  <c r="F53" i="9"/>
  <c r="H52" i="9"/>
  <c r="E52" i="9" s="1"/>
  <c r="B52" i="9" s="1"/>
  <c r="G52" i="9"/>
  <c r="F52" i="9"/>
  <c r="H51" i="9"/>
  <c r="E51" i="9" s="1"/>
  <c r="B51" i="9" s="1"/>
  <c r="G51" i="9"/>
  <c r="F51" i="9"/>
  <c r="H50" i="9"/>
  <c r="G50" i="9"/>
  <c r="E50" i="9" s="1"/>
  <c r="B50" i="9" s="1"/>
  <c r="F50" i="9"/>
  <c r="H49" i="9"/>
  <c r="G49" i="9"/>
  <c r="F49" i="9"/>
  <c r="H48" i="9"/>
  <c r="G48" i="9"/>
  <c r="F48" i="9"/>
  <c r="E48" i="9"/>
  <c r="B48" i="9" s="1"/>
  <c r="H47" i="9"/>
  <c r="G47" i="9"/>
  <c r="F47" i="9"/>
  <c r="E47" i="9"/>
  <c r="B47" i="9" s="1"/>
  <c r="H46" i="9"/>
  <c r="G46" i="9"/>
  <c r="E46" i="9" s="1"/>
  <c r="B46" i="9" s="1"/>
  <c r="F46" i="9"/>
  <c r="H45" i="9"/>
  <c r="G45" i="9"/>
  <c r="F45" i="9"/>
  <c r="H44" i="9"/>
  <c r="E44" i="9" s="1"/>
  <c r="B44" i="9" s="1"/>
  <c r="G44" i="9"/>
  <c r="F44" i="9"/>
  <c r="H43" i="9"/>
  <c r="G43" i="9"/>
  <c r="F43" i="9"/>
  <c r="E43" i="9"/>
  <c r="B43" i="9" s="1"/>
  <c r="H42" i="9"/>
  <c r="G42" i="9"/>
  <c r="F42" i="9"/>
  <c r="H41" i="9"/>
  <c r="G41" i="9"/>
  <c r="E41" i="9" s="1"/>
  <c r="B41" i="9" s="1"/>
  <c r="F41" i="9"/>
  <c r="H40" i="9"/>
  <c r="E40" i="9" s="1"/>
  <c r="B40" i="9" s="1"/>
  <c r="G40" i="9"/>
  <c r="F40" i="9"/>
  <c r="H39" i="9"/>
  <c r="E39" i="9" s="1"/>
  <c r="B39" i="9" s="1"/>
  <c r="G39" i="9"/>
  <c r="F39" i="9"/>
  <c r="H38" i="9"/>
  <c r="G38" i="9"/>
  <c r="E38" i="9" s="1"/>
  <c r="B38" i="9" s="1"/>
  <c r="F38" i="9"/>
  <c r="H37" i="9"/>
  <c r="G37" i="9"/>
  <c r="F37" i="9"/>
  <c r="H36" i="9"/>
  <c r="G36" i="9"/>
  <c r="F36" i="9"/>
  <c r="H35" i="9"/>
  <c r="G35" i="9"/>
  <c r="F35" i="9"/>
  <c r="E35" i="9"/>
  <c r="B35" i="9" s="1"/>
  <c r="H34" i="9"/>
  <c r="G34" i="9"/>
  <c r="E34" i="9" s="1"/>
  <c r="B34" i="9" s="1"/>
  <c r="F34" i="9"/>
  <c r="H33" i="9"/>
  <c r="G33" i="9"/>
  <c r="F33" i="9"/>
  <c r="H32" i="9"/>
  <c r="E32" i="9" s="1"/>
  <c r="B32" i="9" s="1"/>
  <c r="G32" i="9"/>
  <c r="F32" i="9"/>
  <c r="H31" i="9"/>
  <c r="G31" i="9"/>
  <c r="F31" i="9"/>
  <c r="H30" i="9"/>
  <c r="G30" i="9"/>
  <c r="F30" i="9"/>
  <c r="H29" i="9"/>
  <c r="G29" i="9"/>
  <c r="F29" i="9"/>
  <c r="H28" i="9"/>
  <c r="E28" i="9" s="1"/>
  <c r="B28" i="9" s="1"/>
  <c r="G28" i="9"/>
  <c r="F28" i="9"/>
  <c r="H27" i="9"/>
  <c r="E27" i="9" s="1"/>
  <c r="B27" i="9" s="1"/>
  <c r="G27" i="9"/>
  <c r="F27" i="9"/>
  <c r="H26" i="9"/>
  <c r="G26" i="9"/>
  <c r="E26" i="9" s="1"/>
  <c r="B26" i="9" s="1"/>
  <c r="F26" i="9"/>
  <c r="H25" i="9"/>
  <c r="G25" i="9"/>
  <c r="F25" i="9"/>
  <c r="F24" i="9"/>
  <c r="F4" i="9"/>
  <c r="O3" i="9"/>
  <c r="G296" i="9" s="1"/>
  <c r="E296" i="9" s="1"/>
  <c r="B296" i="9" s="1"/>
  <c r="I3" i="9"/>
  <c r="H3" i="9"/>
  <c r="G3" i="9"/>
  <c r="D104" i="8"/>
  <c r="I41" i="3" s="1"/>
  <c r="D97" i="8"/>
  <c r="D92" i="8"/>
  <c r="D87" i="8"/>
  <c r="D82" i="8"/>
  <c r="C1659" i="1" s="1"/>
  <c r="D77" i="8"/>
  <c r="D72" i="8"/>
  <c r="C1649" i="1" s="1"/>
  <c r="H1649" i="1" s="1"/>
  <c r="D67" i="8"/>
  <c r="D62" i="8"/>
  <c r="D57" i="8"/>
  <c r="D52" i="8"/>
  <c r="D46" i="8"/>
  <c r="C1623" i="1" s="1"/>
  <c r="G1623" i="1" s="1"/>
  <c r="D37" i="8"/>
  <c r="D27" i="8"/>
  <c r="D25" i="8" s="1"/>
  <c r="C1602" i="1" s="1"/>
  <c r="D18" i="8"/>
  <c r="D8" i="8"/>
  <c r="D6" i="8" s="1"/>
  <c r="C1583" i="1" s="1"/>
  <c r="E44" i="7"/>
  <c r="D44" i="7"/>
  <c r="E39" i="7"/>
  <c r="D39" i="7"/>
  <c r="D38" i="7" s="1"/>
  <c r="E38" i="7"/>
  <c r="E30" i="7"/>
  <c r="D30" i="7"/>
  <c r="D22" i="7" s="1"/>
  <c r="E23" i="7"/>
  <c r="D23" i="7"/>
  <c r="E14" i="7"/>
  <c r="D14" i="7"/>
  <c r="E7" i="7"/>
  <c r="E6" i="7" s="1"/>
  <c r="D7" i="7"/>
  <c r="D6" i="7" s="1"/>
  <c r="F140" i="6"/>
  <c r="F139" i="6"/>
  <c r="F138" i="6"/>
  <c r="F137" i="6"/>
  <c r="F136" i="6"/>
  <c r="F135" i="6"/>
  <c r="F134" i="6"/>
  <c r="F133" i="6"/>
  <c r="F132" i="6"/>
  <c r="F131" i="6"/>
  <c r="E130" i="6"/>
  <c r="E129" i="6" s="1"/>
  <c r="D130" i="6"/>
  <c r="F130" i="6" s="1"/>
  <c r="D129" i="6"/>
  <c r="F128" i="6"/>
  <c r="F127" i="6"/>
  <c r="F126" i="6"/>
  <c r="F125" i="6"/>
  <c r="F124" i="6"/>
  <c r="F123" i="6"/>
  <c r="E122" i="6"/>
  <c r="D122" i="6"/>
  <c r="F122" i="6" s="1"/>
  <c r="F121" i="6"/>
  <c r="F120" i="6"/>
  <c r="F119" i="6"/>
  <c r="E118" i="6"/>
  <c r="F118" i="6" s="1"/>
  <c r="D118" i="6"/>
  <c r="F117" i="6"/>
  <c r="F116" i="6"/>
  <c r="E115" i="6"/>
  <c r="D115" i="6"/>
  <c r="F113" i="6"/>
  <c r="F112" i="6"/>
  <c r="F111" i="6"/>
  <c r="F110" i="6"/>
  <c r="F109" i="6"/>
  <c r="F108" i="6"/>
  <c r="E107" i="6"/>
  <c r="F107" i="6" s="1"/>
  <c r="D107" i="6"/>
  <c r="F106" i="6"/>
  <c r="F105" i="6"/>
  <c r="F104" i="6"/>
  <c r="F103" i="6"/>
  <c r="F102" i="6"/>
  <c r="F101" i="6"/>
  <c r="F100" i="6"/>
  <c r="E99" i="6"/>
  <c r="D99" i="6"/>
  <c r="F99" i="6" s="1"/>
  <c r="F98" i="6"/>
  <c r="F97" i="6"/>
  <c r="F96" i="6"/>
  <c r="F95" i="6"/>
  <c r="E94" i="6"/>
  <c r="D94" i="6"/>
  <c r="F94" i="6" s="1"/>
  <c r="F93" i="6"/>
  <c r="F92" i="6"/>
  <c r="F91" i="6"/>
  <c r="F90" i="6"/>
  <c r="E90" i="6"/>
  <c r="E89" i="6" s="1"/>
  <c r="D90" i="6"/>
  <c r="F88" i="6"/>
  <c r="F87" i="6"/>
  <c r="F86" i="6"/>
  <c r="F85" i="6"/>
  <c r="F84" i="6"/>
  <c r="F83" i="6"/>
  <c r="E82" i="6"/>
  <c r="F82" i="6" s="1"/>
  <c r="D82" i="6"/>
  <c r="F81" i="6"/>
  <c r="F80" i="6"/>
  <c r="F79" i="6"/>
  <c r="F78" i="6"/>
  <c r="F77" i="6"/>
  <c r="F76" i="6"/>
  <c r="E75" i="6"/>
  <c r="F75" i="6" s="1"/>
  <c r="D75" i="6"/>
  <c r="F74" i="6"/>
  <c r="F73" i="6"/>
  <c r="F72" i="6"/>
  <c r="F71" i="6"/>
  <c r="F70" i="6"/>
  <c r="F69" i="6"/>
  <c r="F68" i="6"/>
  <c r="F67" i="6"/>
  <c r="F66" i="6"/>
  <c r="E66" i="6"/>
  <c r="D66" i="6"/>
  <c r="F65" i="6"/>
  <c r="F64" i="6"/>
  <c r="F63" i="6"/>
  <c r="F62" i="6"/>
  <c r="E61" i="6"/>
  <c r="D61" i="6"/>
  <c r="F60" i="6"/>
  <c r="F59" i="6"/>
  <c r="F58" i="6"/>
  <c r="F57" i="6"/>
  <c r="F56" i="6"/>
  <c r="F55" i="6"/>
  <c r="E54" i="6"/>
  <c r="F54" i="6" s="1"/>
  <c r="D54" i="6"/>
  <c r="F53" i="6"/>
  <c r="F52" i="6"/>
  <c r="F51" i="6"/>
  <c r="E50" i="6"/>
  <c r="D50" i="6"/>
  <c r="F49" i="6"/>
  <c r="F48" i="6"/>
  <c r="F47" i="6"/>
  <c r="F46" i="6"/>
  <c r="F45" i="6"/>
  <c r="F44" i="6"/>
  <c r="F43" i="6"/>
  <c r="E43" i="6"/>
  <c r="D43" i="6"/>
  <c r="F42" i="6"/>
  <c r="F41" i="6"/>
  <c r="F40" i="6"/>
  <c r="E39" i="6"/>
  <c r="D39" i="6"/>
  <c r="F39" i="6" s="1"/>
  <c r="F38" i="6"/>
  <c r="F37" i="6"/>
  <c r="E36" i="6"/>
  <c r="D36" i="6"/>
  <c r="F36" i="6" s="1"/>
  <c r="F34" i="6"/>
  <c r="F33" i="6"/>
  <c r="F32" i="6"/>
  <c r="F31" i="6"/>
  <c r="F30" i="6"/>
  <c r="F29" i="6"/>
  <c r="E28" i="6"/>
  <c r="D28" i="6"/>
  <c r="F28" i="6" s="1"/>
  <c r="F27" i="6"/>
  <c r="F26" i="6"/>
  <c r="F25" i="6"/>
  <c r="F24" i="6"/>
  <c r="F23" i="6"/>
  <c r="E22" i="6"/>
  <c r="D22" i="6"/>
  <c r="F21" i="6"/>
  <c r="F20" i="6"/>
  <c r="F19" i="6"/>
  <c r="F18" i="6"/>
  <c r="F17" i="6"/>
  <c r="F16" i="6"/>
  <c r="F15" i="6"/>
  <c r="F14" i="6"/>
  <c r="E13" i="6"/>
  <c r="E5" i="6" s="1"/>
  <c r="D13" i="6"/>
  <c r="F13" i="6" s="1"/>
  <c r="F12" i="6"/>
  <c r="F11" i="6"/>
  <c r="E10" i="6"/>
  <c r="D10" i="6"/>
  <c r="F10" i="6" s="1"/>
  <c r="F9" i="6"/>
  <c r="F8" i="6"/>
  <c r="F7" i="6"/>
  <c r="E6" i="6"/>
  <c r="F6" i="6"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1300" i="1" s="1"/>
  <c r="H1300" i="1" s="1"/>
  <c r="D297" i="5"/>
  <c r="D296" i="5" s="1"/>
  <c r="F296" i="5"/>
  <c r="F295" i="5"/>
  <c r="F294" i="5"/>
  <c r="F293" i="5"/>
  <c r="F292" i="5"/>
  <c r="E291" i="5"/>
  <c r="D291" i="5"/>
  <c r="F291" i="5" s="1"/>
  <c r="F290" i="5"/>
  <c r="F289" i="5"/>
  <c r="F288" i="5"/>
  <c r="F287" i="5"/>
  <c r="F286" i="5"/>
  <c r="F285" i="5"/>
  <c r="F284" i="5"/>
  <c r="F283" i="5"/>
  <c r="F282" i="5"/>
  <c r="F281" i="5"/>
  <c r="F280" i="5"/>
  <c r="F279" i="5"/>
  <c r="F278" i="5"/>
  <c r="E277" i="5"/>
  <c r="D277" i="5"/>
  <c r="D274" i="5" s="1"/>
  <c r="F274" i="5" s="1"/>
  <c r="F276" i="5"/>
  <c r="F275" i="5"/>
  <c r="E274" i="5"/>
  <c r="F273" i="5"/>
  <c r="F272" i="5"/>
  <c r="F271" i="5"/>
  <c r="F270" i="5"/>
  <c r="F269" i="5"/>
  <c r="F268" i="5"/>
  <c r="F267" i="5"/>
  <c r="F266" i="5"/>
  <c r="F265" i="5"/>
  <c r="F264" i="5"/>
  <c r="E264" i="5"/>
  <c r="D264" i="5"/>
  <c r="F263" i="5"/>
  <c r="F262" i="5"/>
  <c r="F261" i="5"/>
  <c r="E260" i="5"/>
  <c r="D260" i="5"/>
  <c r="F260" i="5" s="1"/>
  <c r="F259" i="5"/>
  <c r="F258" i="5"/>
  <c r="F257" i="5"/>
  <c r="E256" i="5"/>
  <c r="F256" i="5" s="1"/>
  <c r="D256" i="5"/>
  <c r="F254" i="5"/>
  <c r="F253" i="5"/>
  <c r="E252" i="5"/>
  <c r="D252" i="5"/>
  <c r="F250" i="5"/>
  <c r="F249" i="5"/>
  <c r="F248"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D220" i="5"/>
  <c r="F218" i="5"/>
  <c r="F217" i="5"/>
  <c r="F216" i="5"/>
  <c r="F215" i="5"/>
  <c r="F214" i="5"/>
  <c r="F213" i="5"/>
  <c r="F212" i="5"/>
  <c r="E211" i="5"/>
  <c r="D211" i="5"/>
  <c r="F211" i="5" s="1"/>
  <c r="F210" i="5"/>
  <c r="F209" i="5"/>
  <c r="F208" i="5"/>
  <c r="F207" i="5"/>
  <c r="F206" i="5"/>
  <c r="F205" i="5"/>
  <c r="E204" i="5"/>
  <c r="E203" i="5" s="1"/>
  <c r="H338" i="9" s="1"/>
  <c r="D204" i="5"/>
  <c r="F204" i="5" s="1"/>
  <c r="F202" i="5"/>
  <c r="F201" i="5"/>
  <c r="F200" i="5"/>
  <c r="F199" i="5"/>
  <c r="F198" i="5"/>
  <c r="E197" i="5"/>
  <c r="H337" i="9" s="1"/>
  <c r="D197" i="5"/>
  <c r="G337" i="9" s="1"/>
  <c r="F196" i="5"/>
  <c r="F195" i="5"/>
  <c r="F194" i="5"/>
  <c r="F193" i="5"/>
  <c r="F192" i="5"/>
  <c r="F191" i="5"/>
  <c r="F190" i="5"/>
  <c r="F189" i="5"/>
  <c r="F188" i="5"/>
  <c r="F187" i="5"/>
  <c r="E186" i="5"/>
  <c r="D186" i="5"/>
  <c r="F186" i="5" s="1"/>
  <c r="F185" i="5"/>
  <c r="F184" i="5"/>
  <c r="F183" i="5"/>
  <c r="F182" i="5"/>
  <c r="E181" i="5"/>
  <c r="D1185" i="1" s="1"/>
  <c r="H1185" i="1" s="1"/>
  <c r="D181" i="5"/>
  <c r="F180" i="5"/>
  <c r="F179" i="5"/>
  <c r="F174" i="5"/>
  <c r="F173" i="5"/>
  <c r="F172" i="5"/>
  <c r="E171" i="5"/>
  <c r="D171" i="5"/>
  <c r="F171" i="5" s="1"/>
  <c r="F170" i="5"/>
  <c r="F169" i="5"/>
  <c r="F168" i="5"/>
  <c r="F167" i="5"/>
  <c r="F166" i="5"/>
  <c r="E165" i="5"/>
  <c r="D1170" i="1" s="1"/>
  <c r="H1170" i="1" s="1"/>
  <c r="D165" i="5"/>
  <c r="F164" i="5"/>
  <c r="F163" i="5"/>
  <c r="F162" i="5"/>
  <c r="F161" i="5"/>
  <c r="F160" i="5"/>
  <c r="F159" i="5"/>
  <c r="F158" i="5"/>
  <c r="F157" i="5"/>
  <c r="F156" i="5"/>
  <c r="F155" i="5"/>
  <c r="F154" i="5"/>
  <c r="F153" i="5"/>
  <c r="F152" i="5"/>
  <c r="F151" i="5"/>
  <c r="F150" i="5"/>
  <c r="E150" i="5"/>
  <c r="E147" i="5" s="1"/>
  <c r="D150" i="5"/>
  <c r="F149" i="5"/>
  <c r="F148" i="5"/>
  <c r="F146" i="5"/>
  <c r="F145" i="5"/>
  <c r="F144" i="5"/>
  <c r="E143" i="5"/>
  <c r="D143" i="5"/>
  <c r="F143" i="5" s="1"/>
  <c r="F142" i="5"/>
  <c r="F141" i="5"/>
  <c r="F140" i="5"/>
  <c r="F139" i="5"/>
  <c r="F138" i="5"/>
  <c r="F137" i="5"/>
  <c r="E136" i="5"/>
  <c r="E135" i="5" s="1"/>
  <c r="D1140" i="1" s="1"/>
  <c r="D136" i="5"/>
  <c r="F134" i="5"/>
  <c r="F133" i="5"/>
  <c r="F132" i="5"/>
  <c r="F131" i="5"/>
  <c r="F130" i="5"/>
  <c r="F129" i="5"/>
  <c r="F128" i="5"/>
  <c r="F127" i="5"/>
  <c r="E127" i="5"/>
  <c r="D1132" i="1" s="1"/>
  <c r="D127" i="5"/>
  <c r="F126" i="5"/>
  <c r="F125" i="5"/>
  <c r="F124" i="5"/>
  <c r="F123" i="5"/>
  <c r="F122" i="5"/>
  <c r="F121" i="5"/>
  <c r="E120" i="5"/>
  <c r="D120" i="5"/>
  <c r="D119" i="5" s="1"/>
  <c r="F119" i="5" s="1"/>
  <c r="F118" i="5"/>
  <c r="F117" i="5"/>
  <c r="F116" i="5"/>
  <c r="F115" i="5"/>
  <c r="F114" i="5"/>
  <c r="F113" i="5"/>
  <c r="F112" i="5"/>
  <c r="F111" i="5"/>
  <c r="F110" i="5"/>
  <c r="F109" i="5"/>
  <c r="F108" i="5"/>
  <c r="E107" i="5"/>
  <c r="D1112" i="1" s="1"/>
  <c r="D107" i="5"/>
  <c r="F107" i="5" s="1"/>
  <c r="F106" i="5"/>
  <c r="F105" i="5"/>
  <c r="F104" i="5"/>
  <c r="F103" i="5"/>
  <c r="F102" i="5"/>
  <c r="F101" i="5"/>
  <c r="F100" i="5"/>
  <c r="F99" i="5"/>
  <c r="F98" i="5"/>
  <c r="F97" i="5"/>
  <c r="F96" i="5"/>
  <c r="F95" i="5"/>
  <c r="F94" i="5"/>
  <c r="F93" i="5"/>
  <c r="F92" i="5"/>
  <c r="F91" i="5"/>
  <c r="F90" i="5"/>
  <c r="E89" i="5"/>
  <c r="D1094" i="1" s="1"/>
  <c r="H1094" i="1" s="1"/>
  <c r="D89" i="5"/>
  <c r="F87" i="5"/>
  <c r="F86" i="5"/>
  <c r="F85" i="5"/>
  <c r="F84" i="5"/>
  <c r="F83" i="5"/>
  <c r="E82" i="5"/>
  <c r="D1087" i="1" s="1"/>
  <c r="H1087" i="1" s="1"/>
  <c r="D82" i="5"/>
  <c r="F81" i="5"/>
  <c r="F80" i="5"/>
  <c r="F79" i="5"/>
  <c r="F78" i="5"/>
  <c r="F77" i="5"/>
  <c r="E76" i="5"/>
  <c r="D76" i="5"/>
  <c r="F76" i="5" s="1"/>
  <c r="F75" i="5"/>
  <c r="F74" i="5"/>
  <c r="F73" i="5"/>
  <c r="F72" i="5"/>
  <c r="E71" i="5"/>
  <c r="F71" i="5" s="1"/>
  <c r="D71" i="5"/>
  <c r="F68" i="5"/>
  <c r="F67" i="5"/>
  <c r="F66" i="5"/>
  <c r="F65" i="5"/>
  <c r="F64" i="5"/>
  <c r="E63" i="5"/>
  <c r="D1068" i="1" s="1"/>
  <c r="G1068" i="1" s="1"/>
  <c r="D63" i="5"/>
  <c r="F62" i="5"/>
  <c r="F61" i="5"/>
  <c r="F60" i="5"/>
  <c r="F59" i="5"/>
  <c r="F58" i="5"/>
  <c r="F57" i="5"/>
  <c r="E56" i="5"/>
  <c r="D56" i="5"/>
  <c r="F55" i="5"/>
  <c r="F54" i="5"/>
  <c r="F53" i="5"/>
  <c r="F52" i="5"/>
  <c r="E52" i="5"/>
  <c r="D52" i="5"/>
  <c r="F51" i="5"/>
  <c r="F50" i="5"/>
  <c r="F49" i="5"/>
  <c r="F48" i="5"/>
  <c r="F47" i="5"/>
  <c r="F46" i="5"/>
  <c r="E45" i="5"/>
  <c r="D45" i="5"/>
  <c r="F44" i="5"/>
  <c r="F43" i="5"/>
  <c r="F42" i="5"/>
  <c r="F41" i="5"/>
  <c r="E41" i="5"/>
  <c r="D41" i="5"/>
  <c r="F40" i="5"/>
  <c r="F39" i="5"/>
  <c r="F38" i="5"/>
  <c r="F37" i="5"/>
  <c r="F36" i="5"/>
  <c r="E35" i="5"/>
  <c r="F35" i="5" s="1"/>
  <c r="D35" i="5"/>
  <c r="F34" i="5"/>
  <c r="F33" i="5"/>
  <c r="F32" i="5"/>
  <c r="F31" i="5"/>
  <c r="F30" i="5"/>
  <c r="E29" i="5"/>
  <c r="F29" i="5" s="1"/>
  <c r="D29" i="5"/>
  <c r="F28" i="5"/>
  <c r="F27" i="5"/>
  <c r="F26" i="5"/>
  <c r="F25" i="5"/>
  <c r="F24" i="5"/>
  <c r="F23" i="5"/>
  <c r="F22" i="5"/>
  <c r="F21" i="5"/>
  <c r="F20" i="5"/>
  <c r="E19" i="5"/>
  <c r="F19" i="5" s="1"/>
  <c r="D19" i="5"/>
  <c r="F18" i="5"/>
  <c r="F17" i="5"/>
  <c r="F16" i="5"/>
  <c r="F15" i="5"/>
  <c r="F14" i="5"/>
  <c r="E13" i="5"/>
  <c r="F13" i="5" s="1"/>
  <c r="D13" i="5"/>
  <c r="D12" i="5"/>
  <c r="F11" i="5"/>
  <c r="F10" i="5"/>
  <c r="F9" i="5"/>
  <c r="E8" i="5"/>
  <c r="F8" i="5"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F636" i="4"/>
  <c r="E636" i="4"/>
  <c r="D636" i="4"/>
  <c r="F635" i="4"/>
  <c r="F634" i="4"/>
  <c r="E633" i="4"/>
  <c r="D633" i="4"/>
  <c r="F633" i="4" s="1"/>
  <c r="F632" i="4"/>
  <c r="F631" i="4"/>
  <c r="E630" i="4"/>
  <c r="E629" i="4" s="1"/>
  <c r="D630" i="4"/>
  <c r="F630" i="4" s="1"/>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G156" i="9" s="1"/>
  <c r="E156" i="9" s="1"/>
  <c r="B156" i="9" s="1"/>
  <c r="F606" i="4"/>
  <c r="F605" i="4"/>
  <c r="F604" i="4"/>
  <c r="F603" i="4"/>
  <c r="E603" i="4"/>
  <c r="D603" i="4"/>
  <c r="F602" i="4"/>
  <c r="F601" i="4"/>
  <c r="F600" i="4"/>
  <c r="F599" i="4"/>
  <c r="F598" i="4"/>
  <c r="E598" i="4"/>
  <c r="E597" i="4" s="1"/>
  <c r="D598" i="4"/>
  <c r="D597" i="4"/>
  <c r="F597" i="4" s="1"/>
  <c r="F596" i="4"/>
  <c r="F595" i="4"/>
  <c r="F594" i="4"/>
  <c r="E594" i="4"/>
  <c r="E584" i="4" s="1"/>
  <c r="D594" i="4"/>
  <c r="F593" i="4"/>
  <c r="F592" i="4"/>
  <c r="F591" i="4"/>
  <c r="E591" i="4"/>
  <c r="D591" i="4"/>
  <c r="F590" i="4"/>
  <c r="F589" i="4"/>
  <c r="E589" i="4"/>
  <c r="D589" i="4"/>
  <c r="F588" i="4"/>
  <c r="F587" i="4"/>
  <c r="F586" i="4"/>
  <c r="E585" i="4"/>
  <c r="D585" i="4"/>
  <c r="F585" i="4" s="1"/>
  <c r="F583" i="4"/>
  <c r="F582" i="4"/>
  <c r="F581" i="4"/>
  <c r="E581" i="4"/>
  <c r="D581" i="4"/>
  <c r="F580" i="4"/>
  <c r="F579" i="4"/>
  <c r="F578" i="4"/>
  <c r="E578" i="4"/>
  <c r="D578" i="4"/>
  <c r="F577" i="4"/>
  <c r="F576" i="4"/>
  <c r="E575" i="4"/>
  <c r="D575" i="4"/>
  <c r="F575" i="4" s="1"/>
  <c r="F574" i="4"/>
  <c r="F573" i="4"/>
  <c r="E572" i="4"/>
  <c r="E571" i="4" s="1"/>
  <c r="D572" i="4"/>
  <c r="F572" i="4" s="1"/>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E536" i="4" s="1"/>
  <c r="D537" i="4"/>
  <c r="F537" i="4" s="1"/>
  <c r="F534" i="4"/>
  <c r="F533" i="4"/>
  <c r="E532" i="4"/>
  <c r="D532" i="4"/>
  <c r="F532" i="4" s="1"/>
  <c r="F531" i="4"/>
  <c r="F530" i="4"/>
  <c r="F529" i="4"/>
  <c r="E529" i="4"/>
  <c r="E522" i="4" s="1"/>
  <c r="D529" i="4"/>
  <c r="F528" i="4"/>
  <c r="F527" i="4"/>
  <c r="F526" i="4"/>
  <c r="E526" i="4"/>
  <c r="D526" i="4"/>
  <c r="F525" i="4"/>
  <c r="F524" i="4"/>
  <c r="E523" i="4"/>
  <c r="D523" i="4"/>
  <c r="D522" i="4" s="1"/>
  <c r="F522" i="4" s="1"/>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E497" i="4"/>
  <c r="D497" i="4"/>
  <c r="F497" i="4" s="1"/>
  <c r="F496" i="4"/>
  <c r="F495" i="4"/>
  <c r="F494" i="4"/>
  <c r="F493" i="4"/>
  <c r="F492" i="4"/>
  <c r="E492" i="4"/>
  <c r="D492" i="4"/>
  <c r="E491" i="4"/>
  <c r="F490" i="4"/>
  <c r="F489" i="4"/>
  <c r="F488" i="4"/>
  <c r="E488" i="4"/>
  <c r="D488" i="4"/>
  <c r="F487" i="4"/>
  <c r="F486" i="4"/>
  <c r="E485" i="4"/>
  <c r="D485" i="4"/>
  <c r="F485" i="4" s="1"/>
  <c r="F484" i="4"/>
  <c r="F483" i="4"/>
  <c r="F482" i="4"/>
  <c r="F481" i="4"/>
  <c r="F480" i="4"/>
  <c r="E480" i="4"/>
  <c r="D480" i="4"/>
  <c r="F479" i="4"/>
  <c r="E479" i="4"/>
  <c r="D479" i="4"/>
  <c r="F478" i="4"/>
  <c r="F477" i="4"/>
  <c r="F476" i="4"/>
  <c r="E476" i="4"/>
  <c r="D476" i="4"/>
  <c r="F475" i="4"/>
  <c r="F474" i="4"/>
  <c r="E473" i="4"/>
  <c r="D473" i="4"/>
  <c r="F473" i="4" s="1"/>
  <c r="F472" i="4"/>
  <c r="F471" i="4"/>
  <c r="E470" i="4"/>
  <c r="D470" i="4"/>
  <c r="F470" i="4" s="1"/>
  <c r="F469" i="4"/>
  <c r="F468" i="4"/>
  <c r="E467" i="4"/>
  <c r="E466" i="4" s="1"/>
  <c r="D467" i="4"/>
  <c r="F467" i="4" s="1"/>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E431" i="4" s="1"/>
  <c r="E430" i="4" s="1"/>
  <c r="D432" i="4"/>
  <c r="D431" i="4"/>
  <c r="F431" i="4" s="1"/>
  <c r="F428" i="4"/>
  <c r="E428" i="4"/>
  <c r="D428" i="4"/>
  <c r="E427" i="4"/>
  <c r="F427" i="4" s="1"/>
  <c r="D427" i="4"/>
  <c r="D648" i="4" s="1"/>
  <c r="E426" i="4"/>
  <c r="D426" i="4"/>
  <c r="D647" i="4" s="1"/>
  <c r="F647" i="4" s="1"/>
  <c r="F421" i="4"/>
  <c r="F420" i="4"/>
  <c r="F419" i="4"/>
  <c r="F416" i="4"/>
  <c r="F415" i="4"/>
  <c r="F414" i="4"/>
  <c r="F413" i="4"/>
  <c r="F412" i="4"/>
  <c r="E412" i="4"/>
  <c r="D412" i="4"/>
  <c r="F411" i="4"/>
  <c r="F410" i="4"/>
  <c r="E410" i="4"/>
  <c r="D410" i="4"/>
  <c r="F409" i="4"/>
  <c r="F408" i="4"/>
  <c r="F407" i="4"/>
  <c r="E407" i="4"/>
  <c r="E406" i="4" s="1"/>
  <c r="D407" i="4"/>
  <c r="F406" i="4"/>
  <c r="D406" i="4"/>
  <c r="F405" i="4"/>
  <c r="F404" i="4"/>
  <c r="F403" i="4"/>
  <c r="F402" i="4"/>
  <c r="E401" i="4"/>
  <c r="D401" i="4"/>
  <c r="F400" i="4"/>
  <c r="F399" i="4"/>
  <c r="F398" i="4"/>
  <c r="E398" i="4"/>
  <c r="D398" i="4"/>
  <c r="F397" i="4"/>
  <c r="F396" i="4"/>
  <c r="F395" i="4"/>
  <c r="F394" i="4"/>
  <c r="E393" i="4"/>
  <c r="D393" i="4"/>
  <c r="F393" i="4" s="1"/>
  <c r="F392" i="4"/>
  <c r="F391" i="4"/>
  <c r="F390" i="4"/>
  <c r="F389" i="4"/>
  <c r="F388" i="4"/>
  <c r="E388" i="4"/>
  <c r="D388" i="4"/>
  <c r="F387" i="4"/>
  <c r="F386" i="4"/>
  <c r="F385" i="4"/>
  <c r="F384" i="4"/>
  <c r="F383" i="4"/>
  <c r="F382" i="4"/>
  <c r="F381" i="4"/>
  <c r="F380" i="4"/>
  <c r="E379" i="4"/>
  <c r="F379" i="4" s="1"/>
  <c r="D379" i="4"/>
  <c r="F378" i="4"/>
  <c r="F377" i="4"/>
  <c r="F376" i="4"/>
  <c r="F375" i="4"/>
  <c r="E374" i="4"/>
  <c r="D374" i="4"/>
  <c r="F372" i="4"/>
  <c r="F371" i="4"/>
  <c r="F370" i="4"/>
  <c r="F369" i="4"/>
  <c r="F368" i="4"/>
  <c r="F367" i="4"/>
  <c r="E366" i="4"/>
  <c r="D366" i="4"/>
  <c r="F366" i="4" s="1"/>
  <c r="F365" i="4"/>
  <c r="F364" i="4"/>
  <c r="F363" i="4"/>
  <c r="F362" i="4"/>
  <c r="E362" i="4"/>
  <c r="D362" i="4"/>
  <c r="E361" i="4"/>
  <c r="F359" i="4"/>
  <c r="F358" i="4"/>
  <c r="E358" i="4"/>
  <c r="D358" i="4"/>
  <c r="F357" i="4"/>
  <c r="F356" i="4"/>
  <c r="F355" i="4"/>
  <c r="E355" i="4"/>
  <c r="E354" i="4" s="1"/>
  <c r="D355" i="4"/>
  <c r="F354" i="4"/>
  <c r="D354" i="4"/>
  <c r="F353" i="4"/>
  <c r="F352" i="4"/>
  <c r="F351" i="4"/>
  <c r="F350" i="4"/>
  <c r="E349" i="4"/>
  <c r="D349" i="4"/>
  <c r="F349" i="4" s="1"/>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F327" i="4"/>
  <c r="E327" i="4"/>
  <c r="D327" i="4"/>
  <c r="F326" i="4"/>
  <c r="F325" i="4"/>
  <c r="F324" i="4"/>
  <c r="F323" i="4"/>
  <c r="E322" i="4"/>
  <c r="E321" i="4" s="1"/>
  <c r="D322" i="4"/>
  <c r="F320" i="4"/>
  <c r="F319" i="4"/>
  <c r="F318" i="4"/>
  <c r="F317" i="4"/>
  <c r="F316" i="4"/>
  <c r="F315" i="4"/>
  <c r="E314" i="4"/>
  <c r="D314" i="4"/>
  <c r="F314" i="4" s="1"/>
  <c r="F313" i="4"/>
  <c r="F312" i="4"/>
  <c r="F311" i="4"/>
  <c r="F310" i="4"/>
  <c r="E310" i="4"/>
  <c r="D310" i="4"/>
  <c r="E309" i="4"/>
  <c r="F306" i="4"/>
  <c r="F305" i="4"/>
  <c r="F304" i="4"/>
  <c r="F303" i="4"/>
  <c r="F302" i="4"/>
  <c r="F298" i="4"/>
  <c r="E298" i="4"/>
  <c r="D298" i="4"/>
  <c r="E297" i="4"/>
  <c r="D297" i="4"/>
  <c r="F297" i="4" s="1"/>
  <c r="F296" i="4"/>
  <c r="F295" i="4"/>
  <c r="F294" i="4"/>
  <c r="F293" i="4"/>
  <c r="F292" i="4"/>
  <c r="F291" i="4"/>
  <c r="F290" i="4"/>
  <c r="E289" i="4"/>
  <c r="F289" i="4" s="1"/>
  <c r="D289" i="4"/>
  <c r="F288" i="4"/>
  <c r="F287" i="4"/>
  <c r="F286" i="4"/>
  <c r="F285" i="4"/>
  <c r="F284" i="4"/>
  <c r="F283" i="4"/>
  <c r="E283" i="4"/>
  <c r="D283" i="4"/>
  <c r="F282" i="4"/>
  <c r="F281" i="4"/>
  <c r="F280" i="4"/>
  <c r="F279" i="4"/>
  <c r="E278" i="4"/>
  <c r="F278" i="4" s="1"/>
  <c r="D278" i="4"/>
  <c r="F277" i="4"/>
  <c r="F276" i="4"/>
  <c r="F275" i="4"/>
  <c r="E274" i="4"/>
  <c r="D274" i="4"/>
  <c r="D273" i="4"/>
  <c r="F272" i="4"/>
  <c r="F271" i="4"/>
  <c r="F270" i="4"/>
  <c r="E269" i="4"/>
  <c r="E262" i="4" s="1"/>
  <c r="D258" i="1" s="1"/>
  <c r="D269" i="4"/>
  <c r="F268" i="4"/>
  <c r="F267" i="4"/>
  <c r="F266" i="4"/>
  <c r="F265" i="4"/>
  <c r="F264" i="4"/>
  <c r="F263" i="4"/>
  <c r="E263" i="4"/>
  <c r="D263" i="4"/>
  <c r="D262" i="4"/>
  <c r="F261" i="4"/>
  <c r="F260" i="4"/>
  <c r="F259" i="4"/>
  <c r="F258" i="4"/>
  <c r="E257" i="4"/>
  <c r="D257" i="4"/>
  <c r="F257" i="4" s="1"/>
  <c r="F256" i="4"/>
  <c r="F255" i="4"/>
  <c r="E254" i="4"/>
  <c r="D254" i="4"/>
  <c r="F254" i="4" s="1"/>
  <c r="F253" i="4"/>
  <c r="F252" i="4"/>
  <c r="F251" i="4"/>
  <c r="E250" i="4"/>
  <c r="F250" i="4" s="1"/>
  <c r="D250" i="4"/>
  <c r="F249" i="4"/>
  <c r="F248" i="4"/>
  <c r="F247" i="4"/>
  <c r="E246" i="4"/>
  <c r="D246" i="4"/>
  <c r="F245" i="4"/>
  <c r="F244" i="4"/>
  <c r="F243" i="4"/>
  <c r="F242" i="4"/>
  <c r="E242" i="4"/>
  <c r="D242" i="4"/>
  <c r="F241" i="4"/>
  <c r="F240" i="4"/>
  <c r="F239" i="4"/>
  <c r="F238" i="4"/>
  <c r="E237" i="4"/>
  <c r="D237" i="4"/>
  <c r="F236" i="4"/>
  <c r="F235" i="4"/>
  <c r="F234" i="4"/>
  <c r="E234" i="4"/>
  <c r="D234" i="4"/>
  <c r="F233" i="4"/>
  <c r="F232" i="4"/>
  <c r="F231" i="4"/>
  <c r="E231" i="4"/>
  <c r="D231" i="4"/>
  <c r="F229" i="4"/>
  <c r="F228" i="4"/>
  <c r="F227" i="4"/>
  <c r="F226" i="4"/>
  <c r="E225" i="4"/>
  <c r="F225" i="4" s="1"/>
  <c r="D225" i="4"/>
  <c r="F224" i="4"/>
  <c r="F223" i="4"/>
  <c r="F222" i="4"/>
  <c r="E222" i="4"/>
  <c r="D222" i="4"/>
  <c r="D221" i="4"/>
  <c r="F220" i="4"/>
  <c r="F219" i="4"/>
  <c r="F218" i="4"/>
  <c r="F217" i="4"/>
  <c r="E216" i="4"/>
  <c r="D216" i="4"/>
  <c r="F215" i="4"/>
  <c r="F214" i="4"/>
  <c r="F213" i="4"/>
  <c r="F212" i="4"/>
  <c r="F211" i="4"/>
  <c r="F210" i="4"/>
  <c r="F209" i="4"/>
  <c r="F208" i="4"/>
  <c r="E208" i="4"/>
  <c r="D208" i="4"/>
  <c r="F207" i="4"/>
  <c r="F206" i="4"/>
  <c r="F205" i="4"/>
  <c r="F204" i="4"/>
  <c r="F203" i="4"/>
  <c r="E203" i="4"/>
  <c r="D203" i="4"/>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E165" i="4"/>
  <c r="F165" i="4" s="1"/>
  <c r="D165" i="4"/>
  <c r="F163" i="4"/>
  <c r="F162" i="4"/>
  <c r="F161" i="4"/>
  <c r="E160" i="4"/>
  <c r="D160" i="4"/>
  <c r="F159" i="4"/>
  <c r="F158" i="4"/>
  <c r="F157" i="4"/>
  <c r="F156" i="4"/>
  <c r="F155" i="4"/>
  <c r="E154" i="4"/>
  <c r="D154" i="4"/>
  <c r="F154" i="4" s="1"/>
  <c r="F151" i="4"/>
  <c r="F150" i="4"/>
  <c r="F149" i="4"/>
  <c r="F148" i="4"/>
  <c r="F147" i="4"/>
  <c r="F146" i="4"/>
  <c r="F145" i="4"/>
  <c r="F144" i="4"/>
  <c r="F143" i="4"/>
  <c r="F142" i="4"/>
  <c r="E141" i="4"/>
  <c r="D141" i="4"/>
  <c r="D140" i="4" s="1"/>
  <c r="F140" i="4" s="1"/>
  <c r="E140" i="4"/>
  <c r="F139" i="4"/>
  <c r="F138" i="4"/>
  <c r="F137" i="4"/>
  <c r="F136" i="4"/>
  <c r="F135" i="4"/>
  <c r="E135" i="4"/>
  <c r="E134" i="4" s="1"/>
  <c r="D135" i="4"/>
  <c r="D134" i="4"/>
  <c r="F134" i="4" s="1"/>
  <c r="F133" i="4"/>
  <c r="F132" i="4"/>
  <c r="F131" i="4"/>
  <c r="F130" i="4"/>
  <c r="F129" i="4"/>
  <c r="E129" i="4"/>
  <c r="D129" i="4"/>
  <c r="F128" i="4"/>
  <c r="F127" i="4"/>
  <c r="E126" i="4"/>
  <c r="E125" i="4" s="1"/>
  <c r="D126" i="4"/>
  <c r="F126" i="4" s="1"/>
  <c r="D125" i="4"/>
  <c r="F124" i="4"/>
  <c r="F123" i="4"/>
  <c r="F122" i="4"/>
  <c r="F121" i="4"/>
  <c r="E120" i="4"/>
  <c r="F120" i="4" s="1"/>
  <c r="D120" i="4"/>
  <c r="F119" i="4"/>
  <c r="F118" i="4"/>
  <c r="F117" i="4"/>
  <c r="F116" i="4"/>
  <c r="F115" i="4"/>
  <c r="F114" i="4"/>
  <c r="F113" i="4"/>
  <c r="E112" i="4"/>
  <c r="D112" i="4"/>
  <c r="F112" i="4" s="1"/>
  <c r="F111" i="4"/>
  <c r="F110" i="4"/>
  <c r="F109" i="4"/>
  <c r="F108" i="4"/>
  <c r="E107" i="4"/>
  <c r="D107" i="4"/>
  <c r="F107" i="4" s="1"/>
  <c r="F105" i="4"/>
  <c r="F104" i="4"/>
  <c r="F103" i="4"/>
  <c r="F102" i="4"/>
  <c r="F101" i="4"/>
  <c r="F100" i="4"/>
  <c r="F99" i="4"/>
  <c r="E98" i="4"/>
  <c r="D98" i="4"/>
  <c r="F98" i="4" s="1"/>
  <c r="F97" i="4"/>
  <c r="F96" i="4"/>
  <c r="F95" i="4"/>
  <c r="F94" i="4"/>
  <c r="F93" i="4"/>
  <c r="F92" i="4"/>
  <c r="E91" i="4"/>
  <c r="D91" i="4"/>
  <c r="F90" i="4"/>
  <c r="F89" i="4"/>
  <c r="F88" i="4"/>
  <c r="F87" i="4"/>
  <c r="F86" i="4"/>
  <c r="F85" i="4"/>
  <c r="F84" i="4"/>
  <c r="E83" i="4"/>
  <c r="D83" i="4"/>
  <c r="F81" i="4"/>
  <c r="F80" i="4"/>
  <c r="F79" i="4"/>
  <c r="F78" i="4"/>
  <c r="F77" i="4"/>
  <c r="E77" i="4"/>
  <c r="D77" i="4"/>
  <c r="F76" i="4"/>
  <c r="F75" i="4"/>
  <c r="E74" i="4"/>
  <c r="F74" i="4" s="1"/>
  <c r="D74" i="4"/>
  <c r="F73" i="4"/>
  <c r="F72" i="4"/>
  <c r="E71" i="4"/>
  <c r="D71" i="4"/>
  <c r="F71" i="4" s="1"/>
  <c r="F70" i="4"/>
  <c r="F69" i="4"/>
  <c r="E68" i="4"/>
  <c r="D68" i="4"/>
  <c r="F68" i="4" s="1"/>
  <c r="F67" i="4"/>
  <c r="F66" i="4"/>
  <c r="F65" i="4"/>
  <c r="F64" i="4"/>
  <c r="E64" i="4"/>
  <c r="D64" i="4"/>
  <c r="F63" i="4"/>
  <c r="F62" i="4"/>
  <c r="F61" i="4"/>
  <c r="E61" i="4"/>
  <c r="D61" i="4"/>
  <c r="F60" i="4"/>
  <c r="F59" i="4"/>
  <c r="E58" i="4"/>
  <c r="D58" i="4"/>
  <c r="F57" i="4"/>
  <c r="F56" i="4"/>
  <c r="F55" i="4"/>
  <c r="F54" i="4"/>
  <c r="F53" i="4"/>
  <c r="E53" i="4"/>
  <c r="D53" i="4"/>
  <c r="F52" i="4"/>
  <c r="F51" i="4"/>
  <c r="E50" i="4"/>
  <c r="D50" i="4"/>
  <c r="F50" i="4" s="1"/>
  <c r="D49" i="4"/>
  <c r="F48" i="4"/>
  <c r="F47" i="4"/>
  <c r="F46" i="4"/>
  <c r="F45" i="4"/>
  <c r="F44" i="4"/>
  <c r="E44" i="4"/>
  <c r="D44" i="4"/>
  <c r="F43" i="4"/>
  <c r="E43" i="4"/>
  <c r="D43" i="4"/>
  <c r="F42" i="4"/>
  <c r="F41" i="4"/>
  <c r="F40" i="4"/>
  <c r="E39" i="4"/>
  <c r="D39" i="4"/>
  <c r="F39" i="4" s="1"/>
  <c r="F38" i="4"/>
  <c r="F37" i="4"/>
  <c r="E36" i="4"/>
  <c r="D36" i="4"/>
  <c r="F36" i="4" s="1"/>
  <c r="F35" i="4"/>
  <c r="F34" i="4"/>
  <c r="F33" i="4"/>
  <c r="F32" i="4"/>
  <c r="F31" i="4"/>
  <c r="F30" i="4"/>
  <c r="E29" i="4"/>
  <c r="D29" i="4"/>
  <c r="F28" i="4"/>
  <c r="F27" i="4"/>
  <c r="F26" i="4"/>
  <c r="F25" i="4"/>
  <c r="F24" i="4"/>
  <c r="E23" i="4"/>
  <c r="D23" i="4"/>
  <c r="F22" i="4"/>
  <c r="F21" i="4"/>
  <c r="F20" i="4"/>
  <c r="F19" i="4"/>
  <c r="F18" i="4"/>
  <c r="E17" i="4"/>
  <c r="D17" i="4"/>
  <c r="F17" i="4" s="1"/>
  <c r="F16" i="4"/>
  <c r="F15" i="4"/>
  <c r="F14" i="4"/>
  <c r="F13" i="4"/>
  <c r="F12" i="4"/>
  <c r="F11" i="4"/>
  <c r="F10" i="4"/>
  <c r="F9" i="4"/>
  <c r="E8" i="4"/>
  <c r="D8" i="4"/>
  <c r="D7" i="4"/>
  <c r="G41" i="3"/>
  <c r="B41" i="3"/>
  <c r="G40" i="3"/>
  <c r="B40" i="3"/>
  <c r="G39" i="3"/>
  <c r="B39" i="3"/>
  <c r="H38" i="3"/>
  <c r="G38" i="3"/>
  <c r="B38" i="3"/>
  <c r="I36" i="3"/>
  <c r="H36" i="3"/>
  <c r="G36" i="3"/>
  <c r="B36" i="3"/>
  <c r="I35" i="3"/>
  <c r="H35"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G1685" i="1"/>
  <c r="C1685" i="1"/>
  <c r="H1685" i="1" s="1"/>
  <c r="C1684" i="1"/>
  <c r="C1683" i="1"/>
  <c r="G1683" i="1" s="1"/>
  <c r="C1682" i="1"/>
  <c r="H1682" i="1" s="1"/>
  <c r="H1680" i="1"/>
  <c r="C1680" i="1"/>
  <c r="G1680" i="1" s="1"/>
  <c r="H1679" i="1"/>
  <c r="G1679" i="1"/>
  <c r="C1679" i="1"/>
  <c r="C1678" i="1"/>
  <c r="G1677" i="1"/>
  <c r="C1677" i="1"/>
  <c r="H1677" i="1" s="1"/>
  <c r="C1676" i="1"/>
  <c r="H1675" i="1"/>
  <c r="G1675" i="1"/>
  <c r="C1675" i="1"/>
  <c r="H1674" i="1"/>
  <c r="G1674" i="1"/>
  <c r="C1674" i="1"/>
  <c r="C1673" i="1"/>
  <c r="H1672" i="1"/>
  <c r="C1672" i="1"/>
  <c r="G1672" i="1" s="1"/>
  <c r="H1671" i="1"/>
  <c r="G1671" i="1"/>
  <c r="C1671" i="1"/>
  <c r="C1670" i="1"/>
  <c r="G1669" i="1"/>
  <c r="C1669" i="1"/>
  <c r="H1669" i="1" s="1"/>
  <c r="C1668" i="1"/>
  <c r="H1667" i="1"/>
  <c r="G1667" i="1"/>
  <c r="C1667" i="1"/>
  <c r="H1666" i="1"/>
  <c r="G1666" i="1"/>
  <c r="C1666" i="1"/>
  <c r="C1665" i="1"/>
  <c r="H1664" i="1"/>
  <c r="C1664" i="1"/>
  <c r="G1664" i="1" s="1"/>
  <c r="H1663" i="1"/>
  <c r="G1663" i="1"/>
  <c r="C1663" i="1"/>
  <c r="C1662" i="1"/>
  <c r="G1661" i="1"/>
  <c r="C1661" i="1"/>
  <c r="H1661" i="1" s="1"/>
  <c r="C1660" i="1"/>
  <c r="H1659" i="1"/>
  <c r="G1659" i="1"/>
  <c r="G1658" i="1"/>
  <c r="C1658" i="1"/>
  <c r="H1658" i="1" s="1"/>
  <c r="C1657" i="1"/>
  <c r="H1657" i="1" s="1"/>
  <c r="C1656" i="1"/>
  <c r="G1656" i="1" s="1"/>
  <c r="C1655" i="1"/>
  <c r="H1655" i="1" s="1"/>
  <c r="C1654" i="1"/>
  <c r="G1654" i="1" s="1"/>
  <c r="C1653" i="1"/>
  <c r="H1653" i="1" s="1"/>
  <c r="H1652" i="1"/>
  <c r="C1652" i="1"/>
  <c r="G1652" i="1" s="1"/>
  <c r="H1651" i="1"/>
  <c r="G1651" i="1"/>
  <c r="C1651" i="1"/>
  <c r="C1650" i="1"/>
  <c r="H1650" i="1" s="1"/>
  <c r="H1648" i="1"/>
  <c r="C1648" i="1"/>
  <c r="G1648" i="1" s="1"/>
  <c r="H1647" i="1"/>
  <c r="G1647" i="1"/>
  <c r="C1647" i="1"/>
  <c r="H1646" i="1"/>
  <c r="C1646" i="1"/>
  <c r="G1646" i="1" s="1"/>
  <c r="C1645" i="1"/>
  <c r="H1645" i="1" s="1"/>
  <c r="C1644" i="1"/>
  <c r="C1643" i="1"/>
  <c r="G1643" i="1" s="1"/>
  <c r="H1642" i="1"/>
  <c r="C1642" i="1"/>
  <c r="G1642" i="1" s="1"/>
  <c r="H1641" i="1"/>
  <c r="G1641" i="1"/>
  <c r="C1641" i="1"/>
  <c r="C1640" i="1"/>
  <c r="H1640" i="1" s="1"/>
  <c r="C1639" i="1"/>
  <c r="G1639" i="1" s="1"/>
  <c r="C1638" i="1"/>
  <c r="G1638" i="1" s="1"/>
  <c r="C1637" i="1"/>
  <c r="H1637" i="1" s="1"/>
  <c r="C1636" i="1"/>
  <c r="H1636" i="1" s="1"/>
  <c r="C1635" i="1"/>
  <c r="G1635" i="1" s="1"/>
  <c r="H1633" i="1"/>
  <c r="G1633" i="1"/>
  <c r="C1633" i="1"/>
  <c r="C1632" i="1"/>
  <c r="H1632" i="1" s="1"/>
  <c r="C1631" i="1"/>
  <c r="G1631" i="1" s="1"/>
  <c r="H1630" i="1"/>
  <c r="G1630" i="1"/>
  <c r="C1630" i="1"/>
  <c r="H1629" i="1"/>
  <c r="G1629" i="1"/>
  <c r="C1629" i="1"/>
  <c r="C1627" i="1"/>
  <c r="G1627" i="1" s="1"/>
  <c r="C1626" i="1"/>
  <c r="H1626" i="1" s="1"/>
  <c r="C1625" i="1"/>
  <c r="G1625" i="1" s="1"/>
  <c r="C1624" i="1"/>
  <c r="H1624" i="1" s="1"/>
  <c r="C1620" i="1"/>
  <c r="H1620" i="1" s="1"/>
  <c r="C1619" i="1"/>
  <c r="G1619" i="1" s="1"/>
  <c r="H1618" i="1"/>
  <c r="G1618" i="1"/>
  <c r="C1618" i="1"/>
  <c r="H1617" i="1"/>
  <c r="G1617" i="1"/>
  <c r="C1617" i="1"/>
  <c r="C1616" i="1"/>
  <c r="H1616" i="1" s="1"/>
  <c r="C1615" i="1"/>
  <c r="G1615" i="1" s="1"/>
  <c r="H1614" i="1"/>
  <c r="C1614" i="1"/>
  <c r="G1614" i="1" s="1"/>
  <c r="C1613" i="1"/>
  <c r="H1613" i="1" s="1"/>
  <c r="C1612" i="1"/>
  <c r="H1612" i="1" s="1"/>
  <c r="C1611" i="1"/>
  <c r="G1611" i="1" s="1"/>
  <c r="C1610" i="1"/>
  <c r="G1610" i="1" s="1"/>
  <c r="C1609" i="1"/>
  <c r="G1609" i="1" s="1"/>
  <c r="C1608" i="1"/>
  <c r="H1608" i="1" s="1"/>
  <c r="C1607" i="1"/>
  <c r="G1607" i="1" s="1"/>
  <c r="C1606" i="1"/>
  <c r="G1606" i="1" s="1"/>
  <c r="C1605" i="1"/>
  <c r="G1605" i="1" s="1"/>
  <c r="C1603" i="1"/>
  <c r="G1603" i="1" s="1"/>
  <c r="C1601" i="1"/>
  <c r="G1601" i="1" s="1"/>
  <c r="C1600" i="1"/>
  <c r="H1600" i="1" s="1"/>
  <c r="C1599" i="1"/>
  <c r="G1599" i="1" s="1"/>
  <c r="H1598" i="1"/>
  <c r="C1598" i="1"/>
  <c r="G1598" i="1" s="1"/>
  <c r="H1597" i="1"/>
  <c r="G1597" i="1"/>
  <c r="C1597" i="1"/>
  <c r="C1596" i="1"/>
  <c r="H1596" i="1" s="1"/>
  <c r="C1595" i="1"/>
  <c r="G1595" i="1" s="1"/>
  <c r="C1594" i="1"/>
  <c r="G1594" i="1" s="1"/>
  <c r="C1593" i="1"/>
  <c r="G1593" i="1" s="1"/>
  <c r="C1592" i="1"/>
  <c r="H1592" i="1" s="1"/>
  <c r="C1591" i="1"/>
  <c r="G1591" i="1" s="1"/>
  <c r="C1590" i="1"/>
  <c r="H1590" i="1" s="1"/>
  <c r="G1589" i="1"/>
  <c r="C1589" i="1"/>
  <c r="H1589" i="1" s="1"/>
  <c r="C1588" i="1"/>
  <c r="H1588" i="1" s="1"/>
  <c r="C1587" i="1"/>
  <c r="H1587" i="1" s="1"/>
  <c r="C1586" i="1"/>
  <c r="H1586" i="1" s="1"/>
  <c r="C1584" i="1"/>
  <c r="H1584" i="1" s="1"/>
  <c r="C1582" i="1"/>
  <c r="H1582" i="1" s="1"/>
  <c r="D1581" i="1"/>
  <c r="C1581" i="1"/>
  <c r="G1581" i="1" s="1"/>
  <c r="G1580" i="1"/>
  <c r="D1580" i="1"/>
  <c r="C1580" i="1"/>
  <c r="H1580" i="1" s="1"/>
  <c r="D1579" i="1"/>
  <c r="C1579" i="1"/>
  <c r="G1579" i="1" s="1"/>
  <c r="G1578" i="1"/>
  <c r="D1578" i="1"/>
  <c r="C1578" i="1"/>
  <c r="H1578" i="1" s="1"/>
  <c r="G1577" i="1"/>
  <c r="D1577" i="1"/>
  <c r="H1577" i="1" s="1"/>
  <c r="C1577" i="1"/>
  <c r="D1576" i="1"/>
  <c r="C1576" i="1"/>
  <c r="G1576" i="1" s="1"/>
  <c r="G1575" i="1"/>
  <c r="D1575" i="1"/>
  <c r="C1575" i="1"/>
  <c r="H1575" i="1" s="1"/>
  <c r="D1574" i="1"/>
  <c r="C1574" i="1"/>
  <c r="G1574" i="1" s="1"/>
  <c r="G1573" i="1"/>
  <c r="I1573" i="1" s="1"/>
  <c r="D1573" i="1"/>
  <c r="H1573" i="1" s="1"/>
  <c r="C1573" i="1"/>
  <c r="H1572" i="1"/>
  <c r="G1572" i="1"/>
  <c r="D1572" i="1"/>
  <c r="C1572" i="1"/>
  <c r="H1571" i="1"/>
  <c r="G1571" i="1"/>
  <c r="D1571" i="1"/>
  <c r="C1571" i="1"/>
  <c r="D1570" i="1"/>
  <c r="C1570" i="1"/>
  <c r="G1570" i="1" s="1"/>
  <c r="D1569" i="1"/>
  <c r="C1569" i="1"/>
  <c r="D1568" i="1"/>
  <c r="C1568" i="1"/>
  <c r="G1568" i="1" s="1"/>
  <c r="H1567" i="1"/>
  <c r="G1567" i="1"/>
  <c r="I1567" i="1" s="1"/>
  <c r="D1567" i="1"/>
  <c r="C1567" i="1"/>
  <c r="J1567" i="1" s="1"/>
  <c r="D1566" i="1"/>
  <c r="J1566" i="1" s="1"/>
  <c r="C1566" i="1"/>
  <c r="G1566" i="1" s="1"/>
  <c r="D1565" i="1"/>
  <c r="H1565" i="1" s="1"/>
  <c r="C1565" i="1"/>
  <c r="G1565" i="1" s="1"/>
  <c r="H1564" i="1"/>
  <c r="D1564" i="1"/>
  <c r="J1564" i="1" s="1"/>
  <c r="C1564" i="1"/>
  <c r="G1564" i="1" s="1"/>
  <c r="I1564" i="1" s="1"/>
  <c r="D1563" i="1"/>
  <c r="C1563" i="1"/>
  <c r="G1563" i="1" s="1"/>
  <c r="D1562" i="1"/>
  <c r="J1562" i="1" s="1"/>
  <c r="C1562" i="1"/>
  <c r="H1562" i="1" s="1"/>
  <c r="H1561" i="1"/>
  <c r="D1561" i="1"/>
  <c r="J1561" i="1" s="1"/>
  <c r="C1561" i="1"/>
  <c r="G1561" i="1" s="1"/>
  <c r="I1561" i="1" s="1"/>
  <c r="D1560" i="1"/>
  <c r="J1560" i="1" s="1"/>
  <c r="C1560" i="1"/>
  <c r="H1560" i="1" s="1"/>
  <c r="H1559" i="1"/>
  <c r="D1559" i="1"/>
  <c r="G1559" i="1" s="1"/>
  <c r="I1559" i="1" s="1"/>
  <c r="C1559" i="1"/>
  <c r="D1558" i="1"/>
  <c r="J1558" i="1" s="1"/>
  <c r="C1558" i="1"/>
  <c r="H1558" i="1" s="1"/>
  <c r="D1557" i="1"/>
  <c r="G1557" i="1" s="1"/>
  <c r="C1557" i="1"/>
  <c r="H1557" i="1" s="1"/>
  <c r="H1556" i="1"/>
  <c r="D1556" i="1"/>
  <c r="C1556" i="1"/>
  <c r="D1554" i="1"/>
  <c r="C1554" i="1"/>
  <c r="H1554" i="1" s="1"/>
  <c r="H1553" i="1"/>
  <c r="G1553" i="1"/>
  <c r="I1553" i="1" s="1"/>
  <c r="D1553" i="1"/>
  <c r="C1553" i="1"/>
  <c r="J1553" i="1" s="1"/>
  <c r="D1552" i="1"/>
  <c r="C1552" i="1"/>
  <c r="H1552" i="1" s="1"/>
  <c r="D1551" i="1"/>
  <c r="C1551" i="1"/>
  <c r="G1551" i="1" s="1"/>
  <c r="D1550" i="1"/>
  <c r="G1550" i="1" s="1"/>
  <c r="C1550" i="1"/>
  <c r="H1550" i="1" s="1"/>
  <c r="D1549" i="1"/>
  <c r="C1549" i="1"/>
  <c r="G1549" i="1" s="1"/>
  <c r="D1548" i="1"/>
  <c r="C1548" i="1"/>
  <c r="H1548" i="1" s="1"/>
  <c r="D1547" i="1"/>
  <c r="C1547" i="1"/>
  <c r="J1547" i="1" s="1"/>
  <c r="D1546" i="1"/>
  <c r="C1546" i="1"/>
  <c r="H1546" i="1" s="1"/>
  <c r="D1545" i="1"/>
  <c r="C1545" i="1"/>
  <c r="J1545" i="1" s="1"/>
  <c r="D1544" i="1"/>
  <c r="C1544" i="1"/>
  <c r="H1544" i="1" s="1"/>
  <c r="D1543" i="1"/>
  <c r="J1543" i="1" s="1"/>
  <c r="C1543" i="1"/>
  <c r="D1542" i="1"/>
  <c r="C1542" i="1"/>
  <c r="H1542" i="1" s="1"/>
  <c r="D1541" i="1"/>
  <c r="C1541" i="1"/>
  <c r="J1541" i="1" s="1"/>
  <c r="D1540" i="1"/>
  <c r="C1540" i="1"/>
  <c r="H1540" i="1" s="1"/>
  <c r="D1539" i="1"/>
  <c r="C1539" i="1"/>
  <c r="H1539" i="1" s="1"/>
  <c r="H1536" i="1"/>
  <c r="G1536" i="1"/>
  <c r="D1536" i="1"/>
  <c r="C1536" i="1"/>
  <c r="H1535" i="1"/>
  <c r="G1535" i="1"/>
  <c r="D1535" i="1"/>
  <c r="C1535" i="1"/>
  <c r="H1534" i="1"/>
  <c r="D1534" i="1"/>
  <c r="G1534" i="1" s="1"/>
  <c r="C1534" i="1"/>
  <c r="H1533" i="1"/>
  <c r="G1533" i="1"/>
  <c r="D1533" i="1"/>
  <c r="C1533" i="1"/>
  <c r="H1532" i="1"/>
  <c r="G1532" i="1"/>
  <c r="D1532" i="1"/>
  <c r="C1532" i="1"/>
  <c r="H1531" i="1"/>
  <c r="G1531" i="1"/>
  <c r="D1531" i="1"/>
  <c r="C1531" i="1"/>
  <c r="H1530" i="1"/>
  <c r="G1530" i="1"/>
  <c r="D1530" i="1"/>
  <c r="C1530" i="1"/>
  <c r="H1529" i="1"/>
  <c r="G1529" i="1"/>
  <c r="D1529" i="1"/>
  <c r="C1529" i="1"/>
  <c r="H1528" i="1"/>
  <c r="G1528" i="1"/>
  <c r="D1528" i="1"/>
  <c r="C1528" i="1"/>
  <c r="H1527" i="1"/>
  <c r="G1527" i="1"/>
  <c r="D1527" i="1"/>
  <c r="C1527" i="1"/>
  <c r="H1526" i="1"/>
  <c r="G1526" i="1"/>
  <c r="D1526" i="1"/>
  <c r="C1526" i="1"/>
  <c r="H1525" i="1"/>
  <c r="D1525" i="1"/>
  <c r="G1525" i="1" s="1"/>
  <c r="C1525" i="1"/>
  <c r="H1524" i="1"/>
  <c r="G1524" i="1"/>
  <c r="D1524" i="1"/>
  <c r="C1524" i="1"/>
  <c r="H1523" i="1"/>
  <c r="G1523" i="1"/>
  <c r="D1523" i="1"/>
  <c r="C1523" i="1"/>
  <c r="H1522" i="1"/>
  <c r="G1522" i="1"/>
  <c r="D1522" i="1"/>
  <c r="C1522" i="1"/>
  <c r="H1521" i="1"/>
  <c r="G1521" i="1"/>
  <c r="D1521" i="1"/>
  <c r="C1521" i="1"/>
  <c r="H1520" i="1"/>
  <c r="G1520" i="1"/>
  <c r="D1520" i="1"/>
  <c r="C1520" i="1"/>
  <c r="H1519" i="1"/>
  <c r="G1519" i="1"/>
  <c r="D1519" i="1"/>
  <c r="C1519" i="1"/>
  <c r="H1518" i="1"/>
  <c r="G1518" i="1"/>
  <c r="D1518" i="1"/>
  <c r="C1518" i="1"/>
  <c r="H1517" i="1"/>
  <c r="G1517" i="1"/>
  <c r="D1517" i="1"/>
  <c r="C1517" i="1"/>
  <c r="H1516" i="1"/>
  <c r="D1516" i="1"/>
  <c r="G1516" i="1" s="1"/>
  <c r="C1516" i="1"/>
  <c r="H1515" i="1"/>
  <c r="G1515" i="1"/>
  <c r="D1515" i="1"/>
  <c r="C1515" i="1"/>
  <c r="H1514" i="1"/>
  <c r="D1514" i="1"/>
  <c r="G1514" i="1" s="1"/>
  <c r="C1514" i="1"/>
  <c r="H1513" i="1"/>
  <c r="D1513" i="1"/>
  <c r="G1513" i="1" s="1"/>
  <c r="C1513" i="1"/>
  <c r="D1512" i="1"/>
  <c r="G1512" i="1" s="1"/>
  <c r="C1512" i="1"/>
  <c r="D1511" i="1"/>
  <c r="G1511" i="1" s="1"/>
  <c r="C1511" i="1"/>
  <c r="H1509" i="1"/>
  <c r="G1509" i="1"/>
  <c r="D1509" i="1"/>
  <c r="C1509" i="1"/>
  <c r="H1508" i="1"/>
  <c r="G1508" i="1"/>
  <c r="D1508" i="1"/>
  <c r="C1508" i="1"/>
  <c r="D1507" i="1"/>
  <c r="G1507" i="1" s="1"/>
  <c r="C1507" i="1"/>
  <c r="H1506" i="1"/>
  <c r="G1506" i="1"/>
  <c r="D1506" i="1"/>
  <c r="C1506" i="1"/>
  <c r="D1505" i="1"/>
  <c r="G1505" i="1" s="1"/>
  <c r="C1505" i="1"/>
  <c r="H1504" i="1"/>
  <c r="D1504" i="1"/>
  <c r="G1504" i="1" s="1"/>
  <c r="C1504" i="1"/>
  <c r="D1503" i="1"/>
  <c r="G1503" i="1" s="1"/>
  <c r="C1503" i="1"/>
  <c r="H1502" i="1"/>
  <c r="G1502" i="1"/>
  <c r="D1502" i="1"/>
  <c r="C1502" i="1"/>
  <c r="H1501" i="1"/>
  <c r="G1501" i="1"/>
  <c r="D1501" i="1"/>
  <c r="C1501" i="1"/>
  <c r="H1500" i="1"/>
  <c r="G1500" i="1"/>
  <c r="D1500" i="1"/>
  <c r="C1500" i="1"/>
  <c r="H1499" i="1"/>
  <c r="G1499" i="1"/>
  <c r="D1499" i="1"/>
  <c r="C1499" i="1"/>
  <c r="H1498" i="1"/>
  <c r="G1498" i="1"/>
  <c r="D1498" i="1"/>
  <c r="C1498" i="1"/>
  <c r="H1497" i="1"/>
  <c r="G1497" i="1"/>
  <c r="D1497" i="1"/>
  <c r="C1497" i="1"/>
  <c r="H1496" i="1"/>
  <c r="G1496" i="1"/>
  <c r="D1496" i="1"/>
  <c r="C1496" i="1"/>
  <c r="H1495" i="1"/>
  <c r="G1495" i="1"/>
  <c r="D1495" i="1"/>
  <c r="C1495" i="1"/>
  <c r="H1494" i="1"/>
  <c r="G1494" i="1"/>
  <c r="D1494" i="1"/>
  <c r="C1494" i="1"/>
  <c r="H1493" i="1"/>
  <c r="G1493" i="1"/>
  <c r="D1493" i="1"/>
  <c r="C1493" i="1"/>
  <c r="H1492" i="1"/>
  <c r="G1492" i="1"/>
  <c r="D1492" i="1"/>
  <c r="C1492" i="1"/>
  <c r="H1491" i="1"/>
  <c r="G1491" i="1"/>
  <c r="D1491" i="1"/>
  <c r="C1491" i="1"/>
  <c r="H1490" i="1"/>
  <c r="G1490" i="1"/>
  <c r="D1490" i="1"/>
  <c r="C1490" i="1"/>
  <c r="H1489" i="1"/>
  <c r="G1489" i="1"/>
  <c r="D1489" i="1"/>
  <c r="C1489" i="1"/>
  <c r="H1488" i="1"/>
  <c r="G1488" i="1"/>
  <c r="D1488" i="1"/>
  <c r="C1488" i="1"/>
  <c r="H1487" i="1"/>
  <c r="G1487" i="1"/>
  <c r="D1487" i="1"/>
  <c r="C1487" i="1"/>
  <c r="H1486" i="1"/>
  <c r="G1486" i="1"/>
  <c r="D1486" i="1"/>
  <c r="C1486" i="1"/>
  <c r="D1485" i="1"/>
  <c r="H1484" i="1"/>
  <c r="G1484" i="1"/>
  <c r="D1484" i="1"/>
  <c r="C1484" i="1"/>
  <c r="H1483" i="1"/>
  <c r="G1483" i="1"/>
  <c r="D1483" i="1"/>
  <c r="C1483" i="1"/>
  <c r="H1482" i="1"/>
  <c r="G1482" i="1"/>
  <c r="D1482" i="1"/>
  <c r="C1482" i="1"/>
  <c r="H1481" i="1"/>
  <c r="G1481" i="1"/>
  <c r="D1481" i="1"/>
  <c r="C1481" i="1"/>
  <c r="H1480" i="1"/>
  <c r="G1480" i="1"/>
  <c r="D1480" i="1"/>
  <c r="C1480" i="1"/>
  <c r="H1479" i="1"/>
  <c r="G1479" i="1"/>
  <c r="D1479" i="1"/>
  <c r="C1479" i="1"/>
  <c r="H1478" i="1"/>
  <c r="G1478" i="1"/>
  <c r="D1478" i="1"/>
  <c r="C1478" i="1"/>
  <c r="H1477" i="1"/>
  <c r="G1477" i="1"/>
  <c r="D1477" i="1"/>
  <c r="C1477" i="1"/>
  <c r="H1476" i="1"/>
  <c r="G1476" i="1"/>
  <c r="D1476" i="1"/>
  <c r="C1476" i="1"/>
  <c r="H1475" i="1"/>
  <c r="G1475" i="1"/>
  <c r="D1475" i="1"/>
  <c r="C1475" i="1"/>
  <c r="H1474" i="1"/>
  <c r="D1474" i="1"/>
  <c r="G1474" i="1" s="1"/>
  <c r="C1474" i="1"/>
  <c r="G1473" i="1"/>
  <c r="D1473" i="1"/>
  <c r="H1473" i="1" s="1"/>
  <c r="C1473" i="1"/>
  <c r="H1472" i="1"/>
  <c r="G1472" i="1"/>
  <c r="D1472" i="1"/>
  <c r="C1472" i="1"/>
  <c r="D1471" i="1"/>
  <c r="H1471" i="1" s="1"/>
  <c r="C1471" i="1"/>
  <c r="H1470" i="1"/>
  <c r="G1470" i="1"/>
  <c r="D1470" i="1"/>
  <c r="C1470" i="1"/>
  <c r="H1469" i="1"/>
  <c r="G1469" i="1"/>
  <c r="D1469" i="1"/>
  <c r="C1469" i="1"/>
  <c r="H1468" i="1"/>
  <c r="G1468" i="1"/>
  <c r="D1468" i="1"/>
  <c r="C1468" i="1"/>
  <c r="H1467" i="1"/>
  <c r="G1467" i="1"/>
  <c r="D1467" i="1"/>
  <c r="C1467" i="1"/>
  <c r="H1466" i="1"/>
  <c r="G1466" i="1"/>
  <c r="D1466" i="1"/>
  <c r="C1466" i="1"/>
  <c r="H1465" i="1"/>
  <c r="G1465" i="1"/>
  <c r="D1465" i="1"/>
  <c r="C1465" i="1"/>
  <c r="H1464" i="1"/>
  <c r="G1464" i="1"/>
  <c r="D1464" i="1"/>
  <c r="C1464" i="1"/>
  <c r="H1463" i="1"/>
  <c r="G1463" i="1"/>
  <c r="D1463" i="1"/>
  <c r="C1463" i="1"/>
  <c r="H1462" i="1"/>
  <c r="G1462" i="1"/>
  <c r="D1462" i="1"/>
  <c r="C1462" i="1"/>
  <c r="H1461" i="1"/>
  <c r="G1461" i="1"/>
  <c r="D1461" i="1"/>
  <c r="C1461" i="1"/>
  <c r="H1460" i="1"/>
  <c r="D1460" i="1"/>
  <c r="G1460" i="1" s="1"/>
  <c r="C1460" i="1"/>
  <c r="H1459" i="1"/>
  <c r="G1459" i="1"/>
  <c r="D1459" i="1"/>
  <c r="C1459" i="1"/>
  <c r="D1458" i="1"/>
  <c r="H1458" i="1" s="1"/>
  <c r="C1458" i="1"/>
  <c r="H1457" i="1"/>
  <c r="D1457" i="1"/>
  <c r="G1457" i="1" s="1"/>
  <c r="C1457" i="1"/>
  <c r="H1456" i="1"/>
  <c r="G1456" i="1"/>
  <c r="D1456" i="1"/>
  <c r="C1456" i="1"/>
  <c r="H1455" i="1"/>
  <c r="G1455" i="1"/>
  <c r="D1455" i="1"/>
  <c r="C1455" i="1"/>
  <c r="H1454" i="1"/>
  <c r="G1454" i="1"/>
  <c r="D1454" i="1"/>
  <c r="C1454" i="1"/>
  <c r="H1453" i="1"/>
  <c r="G1453" i="1"/>
  <c r="D1453" i="1"/>
  <c r="C1453" i="1"/>
  <c r="H1452" i="1"/>
  <c r="G1452" i="1"/>
  <c r="D1452" i="1"/>
  <c r="C1452" i="1"/>
  <c r="H1451" i="1"/>
  <c r="D1451" i="1"/>
  <c r="G1451" i="1" s="1"/>
  <c r="C1451" i="1"/>
  <c r="H1450" i="1"/>
  <c r="D1450" i="1"/>
  <c r="G1450" i="1" s="1"/>
  <c r="C1450" i="1"/>
  <c r="H1449" i="1"/>
  <c r="G1449" i="1"/>
  <c r="D1449" i="1"/>
  <c r="C1449" i="1"/>
  <c r="H1448" i="1"/>
  <c r="D1448" i="1"/>
  <c r="G1448" i="1" s="1"/>
  <c r="C1448" i="1"/>
  <c r="H1447" i="1"/>
  <c r="G1447" i="1"/>
  <c r="D1447" i="1"/>
  <c r="C1447" i="1"/>
  <c r="H1446" i="1"/>
  <c r="D1446" i="1"/>
  <c r="G1446" i="1" s="1"/>
  <c r="C1446" i="1"/>
  <c r="H1445" i="1"/>
  <c r="G1445" i="1"/>
  <c r="D1445" i="1"/>
  <c r="C1445" i="1"/>
  <c r="H1444" i="1"/>
  <c r="G1444" i="1"/>
  <c r="D1444" i="1"/>
  <c r="C1444" i="1"/>
  <c r="H1443" i="1"/>
  <c r="D1443" i="1"/>
  <c r="G1443" i="1" s="1"/>
  <c r="C1443" i="1"/>
  <c r="H1442" i="1"/>
  <c r="G1442" i="1"/>
  <c r="D1442" i="1"/>
  <c r="C1442" i="1"/>
  <c r="H1441" i="1"/>
  <c r="G1441" i="1"/>
  <c r="D1441" i="1"/>
  <c r="C1441" i="1"/>
  <c r="H1440" i="1"/>
  <c r="G1440" i="1"/>
  <c r="D1440" i="1"/>
  <c r="C1440" i="1"/>
  <c r="H1439" i="1"/>
  <c r="D1439" i="1"/>
  <c r="G1439" i="1" s="1"/>
  <c r="C1439" i="1"/>
  <c r="H1438" i="1"/>
  <c r="G1438" i="1"/>
  <c r="D1438" i="1"/>
  <c r="C1438" i="1"/>
  <c r="H1437" i="1"/>
  <c r="G1437" i="1"/>
  <c r="D1437" i="1"/>
  <c r="C1437" i="1"/>
  <c r="H1436" i="1"/>
  <c r="D1436" i="1"/>
  <c r="G1436" i="1" s="1"/>
  <c r="C1436" i="1"/>
  <c r="H1435" i="1"/>
  <c r="D1435" i="1"/>
  <c r="G1435" i="1" s="1"/>
  <c r="C1435" i="1"/>
  <c r="H1434" i="1"/>
  <c r="G1434" i="1"/>
  <c r="D1434" i="1"/>
  <c r="C1434" i="1"/>
  <c r="H1433" i="1"/>
  <c r="G1433" i="1"/>
  <c r="D1433" i="1"/>
  <c r="C1433" i="1"/>
  <c r="H1432" i="1"/>
  <c r="G1432" i="1"/>
  <c r="D1432" i="1"/>
  <c r="C1432" i="1"/>
  <c r="H1430" i="1"/>
  <c r="G1430" i="1"/>
  <c r="D1430" i="1"/>
  <c r="C1430" i="1"/>
  <c r="H1429" i="1"/>
  <c r="G1429" i="1"/>
  <c r="D1429" i="1"/>
  <c r="C1429" i="1"/>
  <c r="H1428" i="1"/>
  <c r="G1428" i="1"/>
  <c r="D1428" i="1"/>
  <c r="C1428" i="1"/>
  <c r="H1427" i="1"/>
  <c r="G1427" i="1"/>
  <c r="D1427" i="1"/>
  <c r="C1427" i="1"/>
  <c r="H1426" i="1"/>
  <c r="D1426" i="1"/>
  <c r="G1426" i="1" s="1"/>
  <c r="C1426" i="1"/>
  <c r="H1425" i="1"/>
  <c r="G1425" i="1"/>
  <c r="D1425" i="1"/>
  <c r="C1425" i="1"/>
  <c r="H1424" i="1"/>
  <c r="D1424" i="1"/>
  <c r="G1424" i="1" s="1"/>
  <c r="C1424" i="1"/>
  <c r="H1423" i="1"/>
  <c r="G1423" i="1"/>
  <c r="D1423" i="1"/>
  <c r="C1423" i="1"/>
  <c r="H1422" i="1"/>
  <c r="G1422" i="1"/>
  <c r="D1422" i="1"/>
  <c r="C1422" i="1"/>
  <c r="H1421" i="1"/>
  <c r="G1421" i="1"/>
  <c r="D1421" i="1"/>
  <c r="C1421" i="1"/>
  <c r="D1420" i="1"/>
  <c r="H1420" i="1" s="1"/>
  <c r="C1420" i="1"/>
  <c r="H1419" i="1"/>
  <c r="G1419" i="1"/>
  <c r="D1419" i="1"/>
  <c r="C1419" i="1"/>
  <c r="D1418" i="1"/>
  <c r="H1418" i="1" s="1"/>
  <c r="C1418" i="1"/>
  <c r="H1417" i="1"/>
  <c r="D1417" i="1"/>
  <c r="G1417" i="1" s="1"/>
  <c r="C1417" i="1"/>
  <c r="H1416" i="1"/>
  <c r="G1416" i="1"/>
  <c r="D1416" i="1"/>
  <c r="C1416" i="1"/>
  <c r="H1415" i="1"/>
  <c r="D1415" i="1"/>
  <c r="G1415" i="1" s="1"/>
  <c r="C1415" i="1"/>
  <c r="H1414" i="1"/>
  <c r="D1414" i="1"/>
  <c r="G1414" i="1" s="1"/>
  <c r="C1414" i="1"/>
  <c r="H1413" i="1"/>
  <c r="G1413" i="1"/>
  <c r="D1413" i="1"/>
  <c r="C1413" i="1"/>
  <c r="D1412" i="1"/>
  <c r="H1412" i="1" s="1"/>
  <c r="C1412" i="1"/>
  <c r="H1411" i="1"/>
  <c r="G1411" i="1"/>
  <c r="D1411" i="1"/>
  <c r="C1411" i="1"/>
  <c r="G1410" i="1"/>
  <c r="D1410" i="1"/>
  <c r="H1410" i="1" s="1"/>
  <c r="C1410" i="1"/>
  <c r="D1409" i="1"/>
  <c r="H1409" i="1" s="1"/>
  <c r="C1409" i="1"/>
  <c r="H1408" i="1"/>
  <c r="G1408" i="1"/>
  <c r="D1408" i="1"/>
  <c r="C1408" i="1"/>
  <c r="H1407" i="1"/>
  <c r="G1407" i="1"/>
  <c r="D1407" i="1"/>
  <c r="C1407" i="1"/>
  <c r="H1406" i="1"/>
  <c r="G1406" i="1"/>
  <c r="D1406" i="1"/>
  <c r="C1406" i="1"/>
  <c r="H1405" i="1"/>
  <c r="G1405" i="1"/>
  <c r="D1405" i="1"/>
  <c r="C1405" i="1"/>
  <c r="H1404" i="1"/>
  <c r="G1404" i="1"/>
  <c r="D1404" i="1"/>
  <c r="C1404" i="1"/>
  <c r="G1403" i="1"/>
  <c r="D1403" i="1"/>
  <c r="H1403" i="1" s="1"/>
  <c r="C1403" i="1"/>
  <c r="H1402" i="1"/>
  <c r="G1402" i="1"/>
  <c r="D1402" i="1"/>
  <c r="C1402" i="1"/>
  <c r="D1400" i="1"/>
  <c r="H1400" i="1" s="1"/>
  <c r="C1400" i="1"/>
  <c r="D1399" i="1"/>
  <c r="C1399" i="1"/>
  <c r="H1398" i="1"/>
  <c r="G1398" i="1"/>
  <c r="D1398" i="1"/>
  <c r="C1398" i="1"/>
  <c r="D1397" i="1"/>
  <c r="C1397" i="1"/>
  <c r="D1396" i="1"/>
  <c r="G1396" i="1" s="1"/>
  <c r="C1396" i="1"/>
  <c r="D1395" i="1"/>
  <c r="C1395" i="1"/>
  <c r="H1394" i="1"/>
  <c r="G1394" i="1"/>
  <c r="D1394" i="1"/>
  <c r="C1394" i="1"/>
  <c r="H1393" i="1"/>
  <c r="G1393" i="1"/>
  <c r="D1393" i="1"/>
  <c r="C1393" i="1"/>
  <c r="D1392" i="1"/>
  <c r="G1392" i="1" s="1"/>
  <c r="C1392" i="1"/>
  <c r="H1391" i="1"/>
  <c r="G1391" i="1"/>
  <c r="D1391" i="1"/>
  <c r="C1391" i="1"/>
  <c r="H1390" i="1"/>
  <c r="G1390" i="1"/>
  <c r="D1390" i="1"/>
  <c r="C1390" i="1"/>
  <c r="D1389" i="1"/>
  <c r="C1389" i="1"/>
  <c r="D1388" i="1"/>
  <c r="C1388" i="1"/>
  <c r="H1388" i="1" s="1"/>
  <c r="H1387" i="1"/>
  <c r="D1387" i="1"/>
  <c r="C1387" i="1"/>
  <c r="H1386" i="1"/>
  <c r="G1386" i="1"/>
  <c r="D1386" i="1"/>
  <c r="C1386" i="1"/>
  <c r="D1385" i="1"/>
  <c r="C1385" i="1"/>
  <c r="H1385" i="1" s="1"/>
  <c r="H1384" i="1"/>
  <c r="D1384" i="1"/>
  <c r="C1384" i="1"/>
  <c r="G1384" i="1" s="1"/>
  <c r="H1383" i="1"/>
  <c r="G1383" i="1"/>
  <c r="D1383" i="1"/>
  <c r="C1383"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D1370" i="1"/>
  <c r="C1370" i="1"/>
  <c r="H1369" i="1"/>
  <c r="G1369" i="1"/>
  <c r="D1369" i="1"/>
  <c r="C1369" i="1"/>
  <c r="H1368" i="1"/>
  <c r="G1368" i="1"/>
  <c r="D1368" i="1"/>
  <c r="C1368" i="1"/>
  <c r="G1367" i="1"/>
  <c r="D1367" i="1"/>
  <c r="H1367" i="1" s="1"/>
  <c r="C1367" i="1"/>
  <c r="G1366" i="1"/>
  <c r="D1366" i="1"/>
  <c r="H1366" i="1" s="1"/>
  <c r="C1366" i="1"/>
  <c r="H1365" i="1"/>
  <c r="G1365" i="1"/>
  <c r="D1365" i="1"/>
  <c r="C1365" i="1"/>
  <c r="G1364" i="1"/>
  <c r="D1364" i="1"/>
  <c r="H1364" i="1" s="1"/>
  <c r="C1364" i="1"/>
  <c r="D1363" i="1"/>
  <c r="H1363" i="1" s="1"/>
  <c r="C1363" i="1"/>
  <c r="D1362" i="1"/>
  <c r="H1362" i="1" s="1"/>
  <c r="C1362" i="1"/>
  <c r="G1361" i="1"/>
  <c r="D1361" i="1"/>
  <c r="H1361" i="1" s="1"/>
  <c r="C1361" i="1"/>
  <c r="G1360" i="1"/>
  <c r="D1360" i="1"/>
  <c r="H1360" i="1" s="1"/>
  <c r="C1360" i="1"/>
  <c r="H1359" i="1"/>
  <c r="G1359" i="1"/>
  <c r="D1359" i="1"/>
  <c r="C1359" i="1"/>
  <c r="G1358" i="1"/>
  <c r="D1358" i="1"/>
  <c r="H1358" i="1" s="1"/>
  <c r="C1358" i="1"/>
  <c r="D1357" i="1"/>
  <c r="H1357" i="1" s="1"/>
  <c r="C1357" i="1"/>
  <c r="D1356" i="1"/>
  <c r="H1356" i="1" s="1"/>
  <c r="C1356" i="1"/>
  <c r="D1355" i="1"/>
  <c r="H1355" i="1" s="1"/>
  <c r="C1355" i="1"/>
  <c r="D1354" i="1"/>
  <c r="H1354" i="1" s="1"/>
  <c r="C1354" i="1"/>
  <c r="H1353" i="1"/>
  <c r="G1353" i="1"/>
  <c r="D1353" i="1"/>
  <c r="C1353" i="1"/>
  <c r="G1352" i="1"/>
  <c r="D1352" i="1"/>
  <c r="H1352" i="1" s="1"/>
  <c r="C1352" i="1"/>
  <c r="G1351" i="1"/>
  <c r="D1351" i="1"/>
  <c r="H1351" i="1" s="1"/>
  <c r="C1351" i="1"/>
  <c r="D1350" i="1"/>
  <c r="H1350" i="1" s="1"/>
  <c r="C1350" i="1"/>
  <c r="D1349" i="1"/>
  <c r="H1349" i="1" s="1"/>
  <c r="C1349" i="1"/>
  <c r="H1348" i="1"/>
  <c r="D1348" i="1"/>
  <c r="G1348" i="1" s="1"/>
  <c r="C1348" i="1"/>
  <c r="D1347" i="1"/>
  <c r="H1347" i="1" s="1"/>
  <c r="C1347" i="1"/>
  <c r="G1346" i="1"/>
  <c r="D1346" i="1"/>
  <c r="H1346" i="1" s="1"/>
  <c r="C1346" i="1"/>
  <c r="G1345" i="1"/>
  <c r="D1345" i="1"/>
  <c r="H1345" i="1" s="1"/>
  <c r="C1345" i="1"/>
  <c r="G1344" i="1"/>
  <c r="D1344" i="1"/>
  <c r="H1344" i="1" s="1"/>
  <c r="C1344" i="1"/>
  <c r="D1343" i="1"/>
  <c r="G1343" i="1" s="1"/>
  <c r="C1343" i="1"/>
  <c r="H1342" i="1"/>
  <c r="D1342" i="1"/>
  <c r="G1342" i="1" s="1"/>
  <c r="C1342" i="1"/>
  <c r="G1341" i="1"/>
  <c r="D1341" i="1"/>
  <c r="H1341" i="1" s="1"/>
  <c r="C1341" i="1"/>
  <c r="D1340" i="1"/>
  <c r="C1340" i="1"/>
  <c r="D1339" i="1"/>
  <c r="H1339" i="1" s="1"/>
  <c r="C1339" i="1"/>
  <c r="G1338" i="1"/>
  <c r="D1338" i="1"/>
  <c r="H1338" i="1" s="1"/>
  <c r="C1338" i="1"/>
  <c r="H1337" i="1"/>
  <c r="G1337" i="1"/>
  <c r="D1337" i="1"/>
  <c r="C1337" i="1"/>
  <c r="D1336" i="1"/>
  <c r="H1336" i="1" s="1"/>
  <c r="C1336" i="1"/>
  <c r="D1335" i="1"/>
  <c r="H1335" i="1" s="1"/>
  <c r="C1335" i="1"/>
  <c r="H1334" i="1"/>
  <c r="G1334" i="1"/>
  <c r="D1334" i="1"/>
  <c r="C1334" i="1"/>
  <c r="D1333" i="1"/>
  <c r="H1333" i="1" s="1"/>
  <c r="C1333" i="1"/>
  <c r="D1332" i="1"/>
  <c r="H1332" i="1" s="1"/>
  <c r="C1332" i="1"/>
  <c r="D1331" i="1"/>
  <c r="H1331" i="1" s="1"/>
  <c r="C1331" i="1"/>
  <c r="H1330" i="1"/>
  <c r="G1330" i="1"/>
  <c r="D1330" i="1"/>
  <c r="C1330" i="1"/>
  <c r="G1329" i="1"/>
  <c r="D1329" i="1"/>
  <c r="H1329" i="1" s="1"/>
  <c r="C1329" i="1"/>
  <c r="D1328" i="1"/>
  <c r="H1328" i="1" s="1"/>
  <c r="C1328" i="1"/>
  <c r="D1327" i="1"/>
  <c r="H1327" i="1" s="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D1316" i="1"/>
  <c r="H1316" i="1" s="1"/>
  <c r="C1316" i="1"/>
  <c r="G1315" i="1"/>
  <c r="D1315" i="1"/>
  <c r="H1315" i="1" s="1"/>
  <c r="C1315" i="1"/>
  <c r="H1314" i="1"/>
  <c r="G1314" i="1"/>
  <c r="D1314" i="1"/>
  <c r="C1314" i="1"/>
  <c r="D1313" i="1"/>
  <c r="H1313" i="1" s="1"/>
  <c r="C1313" i="1"/>
  <c r="D1312" i="1"/>
  <c r="H1312" i="1" s="1"/>
  <c r="C1312" i="1"/>
  <c r="G1311" i="1"/>
  <c r="D1311" i="1"/>
  <c r="H1311" i="1" s="1"/>
  <c r="C1311" i="1"/>
  <c r="H1310" i="1"/>
  <c r="G1310" i="1"/>
  <c r="D1310" i="1"/>
  <c r="C1310" i="1"/>
  <c r="D1309" i="1"/>
  <c r="G1309" i="1" s="1"/>
  <c r="C1309" i="1"/>
  <c r="H1308" i="1"/>
  <c r="G1308" i="1"/>
  <c r="D1308" i="1"/>
  <c r="C1308" i="1"/>
  <c r="H1307" i="1"/>
  <c r="G1307" i="1"/>
  <c r="D1307" i="1"/>
  <c r="C1307" i="1"/>
  <c r="G1306" i="1"/>
  <c r="D1306" i="1"/>
  <c r="H1306" i="1" s="1"/>
  <c r="C1306" i="1"/>
  <c r="D1305" i="1"/>
  <c r="H1305" i="1" s="1"/>
  <c r="C1305" i="1"/>
  <c r="D1304" i="1"/>
  <c r="H1304" i="1" s="1"/>
  <c r="C1304" i="1"/>
  <c r="H1303" i="1"/>
  <c r="D1303" i="1"/>
  <c r="G1303" i="1" s="1"/>
  <c r="C1303" i="1"/>
  <c r="D1302" i="1"/>
  <c r="H1302" i="1" s="1"/>
  <c r="C1302" i="1"/>
  <c r="D1301" i="1"/>
  <c r="H1301" i="1" s="1"/>
  <c r="C1301" i="1"/>
  <c r="C1300" i="1"/>
  <c r="H1299" i="1"/>
  <c r="G1299" i="1"/>
  <c r="D1299" i="1"/>
  <c r="C1299" i="1"/>
  <c r="H1298" i="1"/>
  <c r="G1298" i="1"/>
  <c r="D1298" i="1"/>
  <c r="C1298" i="1"/>
  <c r="H1297" i="1"/>
  <c r="G1297" i="1"/>
  <c r="D1297" i="1"/>
  <c r="C1297" i="1"/>
  <c r="D1296" i="1"/>
  <c r="C1296" i="1"/>
  <c r="G1296" i="1" s="1"/>
  <c r="D1295" i="1"/>
  <c r="C1295" i="1"/>
  <c r="G1295" i="1" s="1"/>
  <c r="D1294" i="1"/>
  <c r="H1294" i="1" s="1"/>
  <c r="C1294" i="1"/>
  <c r="H1293" i="1"/>
  <c r="G1293" i="1"/>
  <c r="D1293" i="1"/>
  <c r="C1293" i="1"/>
  <c r="G1292" i="1"/>
  <c r="D1292" i="1"/>
  <c r="C1292" i="1"/>
  <c r="H1292" i="1" s="1"/>
  <c r="H1291" i="1"/>
  <c r="D1291" i="1"/>
  <c r="C1291" i="1"/>
  <c r="G1291" i="1" s="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D1283" i="1"/>
  <c r="C1283" i="1"/>
  <c r="H1282" i="1"/>
  <c r="G1282" i="1"/>
  <c r="D1282" i="1"/>
  <c r="C1282" i="1"/>
  <c r="D1281" i="1"/>
  <c r="H1281" i="1" s="1"/>
  <c r="C1281" i="1"/>
  <c r="H1280" i="1"/>
  <c r="G1280" i="1"/>
  <c r="D1280" i="1"/>
  <c r="C1280" i="1"/>
  <c r="D1279" i="1"/>
  <c r="C1279" i="1"/>
  <c r="H1279" i="1" s="1"/>
  <c r="D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G1267" i="1"/>
  <c r="D1267" i="1"/>
  <c r="H1267" i="1" s="1"/>
  <c r="C1267" i="1"/>
  <c r="G1266" i="1"/>
  <c r="D1266" i="1"/>
  <c r="H1266" i="1" s="1"/>
  <c r="C1266" i="1"/>
  <c r="D1265" i="1"/>
  <c r="H1265" i="1" s="1"/>
  <c r="C1265" i="1"/>
  <c r="G1264" i="1"/>
  <c r="D1264" i="1"/>
  <c r="H1264" i="1" s="1"/>
  <c r="C1264" i="1"/>
  <c r="D1263" i="1"/>
  <c r="G1263" i="1" s="1"/>
  <c r="C1263" i="1"/>
  <c r="D1262" i="1"/>
  <c r="H1262" i="1" s="1"/>
  <c r="C1262" i="1"/>
  <c r="D1261" i="1"/>
  <c r="G1261" i="1" s="1"/>
  <c r="C1261" i="1"/>
  <c r="D1260" i="1"/>
  <c r="H1260" i="1" s="1"/>
  <c r="C1260" i="1"/>
  <c r="D1258" i="1"/>
  <c r="H1258" i="1" s="1"/>
  <c r="C1258" i="1"/>
  <c r="D1257" i="1"/>
  <c r="C1257" i="1"/>
  <c r="D1256" i="1"/>
  <c r="C1256" i="1"/>
  <c r="D1254" i="1"/>
  <c r="H1254" i="1" s="1"/>
  <c r="C1254" i="1"/>
  <c r="D1253" i="1"/>
  <c r="H1253" i="1" s="1"/>
  <c r="C1253" i="1"/>
  <c r="D1252" i="1"/>
  <c r="H1252" i="1" s="1"/>
  <c r="C1252" i="1"/>
  <c r="D1251" i="1"/>
  <c r="C1251" i="1"/>
  <c r="H1250" i="1"/>
  <c r="G1250" i="1"/>
  <c r="D1250" i="1"/>
  <c r="C1250" i="1"/>
  <c r="H1249" i="1"/>
  <c r="D1249" i="1"/>
  <c r="G1249" i="1" s="1"/>
  <c r="C1249" i="1"/>
  <c r="H1248" i="1"/>
  <c r="G1248" i="1"/>
  <c r="D1248" i="1"/>
  <c r="C1248" i="1"/>
  <c r="G1247" i="1"/>
  <c r="D1247" i="1"/>
  <c r="H1247" i="1" s="1"/>
  <c r="C1247" i="1"/>
  <c r="G1246" i="1"/>
  <c r="D1246" i="1"/>
  <c r="H1246" i="1" s="1"/>
  <c r="C1246" i="1"/>
  <c r="H1245" i="1"/>
  <c r="G1245" i="1"/>
  <c r="D1245" i="1"/>
  <c r="C1245" i="1"/>
  <c r="G1244" i="1"/>
  <c r="D1244" i="1"/>
  <c r="H1244" i="1" s="1"/>
  <c r="C1244" i="1"/>
  <c r="H1243" i="1"/>
  <c r="G1243" i="1"/>
  <c r="D1243" i="1"/>
  <c r="C1243" i="1"/>
  <c r="G1242" i="1"/>
  <c r="D1242" i="1"/>
  <c r="H1242" i="1" s="1"/>
  <c r="C1242" i="1"/>
  <c r="D1241" i="1"/>
  <c r="H1241" i="1" s="1"/>
  <c r="C1241" i="1"/>
  <c r="D1240" i="1"/>
  <c r="G1240" i="1" s="1"/>
  <c r="C1240" i="1"/>
  <c r="D1239" i="1"/>
  <c r="G1239" i="1" s="1"/>
  <c r="C1239" i="1"/>
  <c r="G1238" i="1"/>
  <c r="D1238" i="1"/>
  <c r="H1238" i="1" s="1"/>
  <c r="C1238" i="1"/>
  <c r="G1237" i="1"/>
  <c r="D1237" i="1"/>
  <c r="H1237" i="1" s="1"/>
  <c r="C1237" i="1"/>
  <c r="G1236" i="1"/>
  <c r="D1236" i="1"/>
  <c r="H1236" i="1" s="1"/>
  <c r="C1236" i="1"/>
  <c r="H1235" i="1"/>
  <c r="G1235" i="1"/>
  <c r="D1235" i="1"/>
  <c r="C1235" i="1"/>
  <c r="G1234" i="1"/>
  <c r="D1234" i="1"/>
  <c r="H1234" i="1" s="1"/>
  <c r="C1234" i="1"/>
  <c r="G1233" i="1"/>
  <c r="D1233" i="1"/>
  <c r="H1233" i="1" s="1"/>
  <c r="C1233" i="1"/>
  <c r="D1232" i="1"/>
  <c r="H1232" i="1" s="1"/>
  <c r="C1232" i="1"/>
  <c r="H1231" i="1"/>
  <c r="D1231" i="1"/>
  <c r="G1231" i="1" s="1"/>
  <c r="C1231" i="1"/>
  <c r="H1230" i="1"/>
  <c r="G1230" i="1"/>
  <c r="D1230" i="1"/>
  <c r="C1230" i="1"/>
  <c r="H1229" i="1"/>
  <c r="G1229" i="1"/>
  <c r="D1229" i="1"/>
  <c r="C1229" i="1"/>
  <c r="H1228" i="1"/>
  <c r="D1228" i="1"/>
  <c r="G1228" i="1" s="1"/>
  <c r="C1228" i="1"/>
  <c r="H1227" i="1"/>
  <c r="D1227" i="1"/>
  <c r="G1227" i="1" s="1"/>
  <c r="C1227" i="1"/>
  <c r="D1226" i="1"/>
  <c r="H1226" i="1" s="1"/>
  <c r="C1226" i="1"/>
  <c r="D1225" i="1"/>
  <c r="H1225" i="1" s="1"/>
  <c r="C1225" i="1"/>
  <c r="C1224" i="1"/>
  <c r="G1222" i="1"/>
  <c r="D1222" i="1"/>
  <c r="H1222" i="1" s="1"/>
  <c r="C1222" i="1"/>
  <c r="D1221" i="1"/>
  <c r="H1221" i="1" s="1"/>
  <c r="C1221" i="1"/>
  <c r="H1220" i="1"/>
  <c r="D1220" i="1"/>
  <c r="G1220" i="1" s="1"/>
  <c r="C1220" i="1"/>
  <c r="H1219" i="1"/>
  <c r="G1219" i="1"/>
  <c r="D1219" i="1"/>
  <c r="C1219" i="1"/>
  <c r="D1218" i="1"/>
  <c r="H1218" i="1" s="1"/>
  <c r="C1218" i="1"/>
  <c r="D1217" i="1"/>
  <c r="H1217" i="1" s="1"/>
  <c r="C1217" i="1"/>
  <c r="D1216" i="1"/>
  <c r="H1216" i="1" s="1"/>
  <c r="C1216" i="1"/>
  <c r="D1215" i="1"/>
  <c r="H1215" i="1" s="1"/>
  <c r="C1215" i="1"/>
  <c r="G1214" i="1"/>
  <c r="D1214" i="1"/>
  <c r="H1214" i="1" s="1"/>
  <c r="C1214" i="1"/>
  <c r="D1213" i="1"/>
  <c r="H1213" i="1" s="1"/>
  <c r="C1213" i="1"/>
  <c r="G1212" i="1"/>
  <c r="D1212" i="1"/>
  <c r="H1212" i="1" s="1"/>
  <c r="C1212" i="1"/>
  <c r="D1211" i="1"/>
  <c r="H1211" i="1" s="1"/>
  <c r="C1211" i="1"/>
  <c r="G1210" i="1"/>
  <c r="D1210" i="1"/>
  <c r="H1210" i="1" s="1"/>
  <c r="C1210" i="1"/>
  <c r="H1209" i="1"/>
  <c r="D1209" i="1"/>
  <c r="G1209" i="1" s="1"/>
  <c r="C1209" i="1"/>
  <c r="D1208" i="1"/>
  <c r="G1208" i="1" s="1"/>
  <c r="C1208" i="1"/>
  <c r="D1207" i="1"/>
  <c r="D1206" i="1"/>
  <c r="C1206" i="1"/>
  <c r="H1205" i="1"/>
  <c r="G1205" i="1"/>
  <c r="D1205" i="1"/>
  <c r="C1205" i="1"/>
  <c r="H1204" i="1"/>
  <c r="G1204" i="1"/>
  <c r="D1204" i="1"/>
  <c r="C1204" i="1"/>
  <c r="D1203" i="1"/>
  <c r="G1203" i="1" s="1"/>
  <c r="C1203" i="1"/>
  <c r="H1202" i="1"/>
  <c r="G1202" i="1"/>
  <c r="D1202" i="1"/>
  <c r="C1202" i="1"/>
  <c r="D1201" i="1"/>
  <c r="C1201" i="1"/>
  <c r="D1200" i="1"/>
  <c r="G1200" i="1" s="1"/>
  <c r="C1200" i="1"/>
  <c r="H1199" i="1"/>
  <c r="G1199" i="1"/>
  <c r="D1199" i="1"/>
  <c r="C1199" i="1"/>
  <c r="D1198" i="1"/>
  <c r="G1198" i="1" s="1"/>
  <c r="C1198" i="1"/>
  <c r="H1197" i="1"/>
  <c r="G1197" i="1"/>
  <c r="D1197" i="1"/>
  <c r="C1197" i="1"/>
  <c r="H1196" i="1"/>
  <c r="G1196" i="1"/>
  <c r="D1196" i="1"/>
  <c r="C1196" i="1"/>
  <c r="H1195" i="1"/>
  <c r="G1195" i="1"/>
  <c r="D1195" i="1"/>
  <c r="C1195" i="1"/>
  <c r="H1194" i="1"/>
  <c r="G1194" i="1"/>
  <c r="D1194" i="1"/>
  <c r="C1194" i="1"/>
  <c r="D1193" i="1"/>
  <c r="G1193" i="1" s="1"/>
  <c r="C1193" i="1"/>
  <c r="H1193" i="1" s="1"/>
  <c r="H1192" i="1"/>
  <c r="G1192" i="1"/>
  <c r="D1192" i="1"/>
  <c r="C1192" i="1"/>
  <c r="H1191" i="1"/>
  <c r="G1191" i="1"/>
  <c r="D1191" i="1"/>
  <c r="C1191" i="1"/>
  <c r="D1190" i="1"/>
  <c r="C1190" i="1"/>
  <c r="H1190" i="1" s="1"/>
  <c r="D1189" i="1"/>
  <c r="H1189" i="1" s="1"/>
  <c r="C1189" i="1"/>
  <c r="D1188" i="1"/>
  <c r="H1188" i="1" s="1"/>
  <c r="C1188" i="1"/>
  <c r="G1187" i="1"/>
  <c r="D1187" i="1"/>
  <c r="H1187" i="1" s="1"/>
  <c r="C1187" i="1"/>
  <c r="G1186" i="1"/>
  <c r="D1186" i="1"/>
  <c r="H1186" i="1" s="1"/>
  <c r="C1186" i="1"/>
  <c r="C1185" i="1"/>
  <c r="D1184" i="1"/>
  <c r="H1184" i="1" s="1"/>
  <c r="C1184" i="1"/>
  <c r="D1183" i="1"/>
  <c r="H1183" i="1" s="1"/>
  <c r="C1183" i="1"/>
  <c r="D1179" i="1"/>
  <c r="H1179" i="1" s="1"/>
  <c r="C1179" i="1"/>
  <c r="D1178" i="1"/>
  <c r="H1178" i="1" s="1"/>
  <c r="C1178" i="1"/>
  <c r="G1177" i="1"/>
  <c r="D1177" i="1"/>
  <c r="H1177" i="1" s="1"/>
  <c r="C1177" i="1"/>
  <c r="G1176" i="1"/>
  <c r="D1176" i="1"/>
  <c r="H1176" i="1" s="1"/>
  <c r="C1176" i="1"/>
  <c r="H1175" i="1"/>
  <c r="G1175" i="1"/>
  <c r="D1175" i="1"/>
  <c r="C1175" i="1"/>
  <c r="D1174" i="1"/>
  <c r="H1174" i="1" s="1"/>
  <c r="C1174" i="1"/>
  <c r="H1173" i="1"/>
  <c r="G1173" i="1"/>
  <c r="D1173" i="1"/>
  <c r="C1173" i="1"/>
  <c r="D1172" i="1"/>
  <c r="H1172" i="1" s="1"/>
  <c r="C1172" i="1"/>
  <c r="D1171" i="1"/>
  <c r="H1171" i="1" s="1"/>
  <c r="C1171" i="1"/>
  <c r="C1170" i="1"/>
  <c r="G1169" i="1"/>
  <c r="D1169" i="1"/>
  <c r="H1169" i="1" s="1"/>
  <c r="C1169" i="1"/>
  <c r="D1168" i="1"/>
  <c r="H1168" i="1" s="1"/>
  <c r="C1168" i="1"/>
  <c r="H1167" i="1"/>
  <c r="G1167" i="1"/>
  <c r="D1167" i="1"/>
  <c r="C1167" i="1"/>
  <c r="H1166" i="1"/>
  <c r="D1166" i="1"/>
  <c r="G1166" i="1" s="1"/>
  <c r="C1166" i="1"/>
  <c r="D1165" i="1"/>
  <c r="H1165" i="1" s="1"/>
  <c r="C1165" i="1"/>
  <c r="D1164" i="1"/>
  <c r="H1164" i="1" s="1"/>
  <c r="C1164" i="1"/>
  <c r="D1163" i="1"/>
  <c r="H1163" i="1" s="1"/>
  <c r="C1163" i="1"/>
  <c r="G1162" i="1"/>
  <c r="D1162" i="1"/>
  <c r="H1162" i="1" s="1"/>
  <c r="C1162" i="1"/>
  <c r="D1161" i="1"/>
  <c r="H1161" i="1" s="1"/>
  <c r="C1161" i="1"/>
  <c r="H1160" i="1"/>
  <c r="G1160" i="1"/>
  <c r="D1160" i="1"/>
  <c r="C1160" i="1"/>
  <c r="D1159" i="1"/>
  <c r="H1159" i="1" s="1"/>
  <c r="C1159" i="1"/>
  <c r="D1158" i="1"/>
  <c r="H1158" i="1" s="1"/>
  <c r="C1158" i="1"/>
  <c r="D1157" i="1"/>
  <c r="H1157" i="1" s="1"/>
  <c r="C1157" i="1"/>
  <c r="D1156" i="1"/>
  <c r="H1156" i="1" s="1"/>
  <c r="C1156" i="1"/>
  <c r="D1155" i="1"/>
  <c r="H1155" i="1" s="1"/>
  <c r="C1155" i="1"/>
  <c r="D1154" i="1"/>
  <c r="H1154" i="1" s="1"/>
  <c r="C1154" i="1"/>
  <c r="D1153" i="1"/>
  <c r="H1153" i="1" s="1"/>
  <c r="C1153" i="1"/>
  <c r="D1152" i="1"/>
  <c r="D1151" i="1"/>
  <c r="H1151" i="1" s="1"/>
  <c r="C1151" i="1"/>
  <c r="G1150" i="1"/>
  <c r="D1150" i="1"/>
  <c r="H1150" i="1" s="1"/>
  <c r="C1150" i="1"/>
  <c r="D1149" i="1"/>
  <c r="H1149" i="1" s="1"/>
  <c r="C1149" i="1"/>
  <c r="G1148" i="1"/>
  <c r="D1148" i="1"/>
  <c r="H1148" i="1" s="1"/>
  <c r="C1148" i="1"/>
  <c r="H1147" i="1"/>
  <c r="D1147" i="1"/>
  <c r="G1147" i="1" s="1"/>
  <c r="C1147" i="1"/>
  <c r="G1146" i="1"/>
  <c r="D1146" i="1"/>
  <c r="H1146" i="1" s="1"/>
  <c r="C1146" i="1"/>
  <c r="H1145" i="1"/>
  <c r="G1145" i="1"/>
  <c r="D1145" i="1"/>
  <c r="C1145" i="1"/>
  <c r="H1144" i="1"/>
  <c r="G1144" i="1"/>
  <c r="D1144" i="1"/>
  <c r="C1144" i="1"/>
  <c r="D1143" i="1"/>
  <c r="H1143" i="1" s="1"/>
  <c r="C1143" i="1"/>
  <c r="D1142" i="1"/>
  <c r="H1142" i="1" s="1"/>
  <c r="C1142" i="1"/>
  <c r="D1141" i="1"/>
  <c r="H1141" i="1" s="1"/>
  <c r="C1141" i="1"/>
  <c r="G1139" i="1"/>
  <c r="D1139" i="1"/>
  <c r="H1139" i="1" s="1"/>
  <c r="C1139" i="1"/>
  <c r="H1138" i="1"/>
  <c r="D1138" i="1"/>
  <c r="G1138" i="1" s="1"/>
  <c r="C1138" i="1"/>
  <c r="D1137" i="1"/>
  <c r="G1137" i="1" s="1"/>
  <c r="C1137" i="1"/>
  <c r="H1136" i="1"/>
  <c r="D1136" i="1"/>
  <c r="G1136" i="1" s="1"/>
  <c r="C1136" i="1"/>
  <c r="D1135" i="1"/>
  <c r="G1135" i="1" s="1"/>
  <c r="C1135" i="1"/>
  <c r="G1134" i="1"/>
  <c r="D1134" i="1"/>
  <c r="H1134" i="1" s="1"/>
  <c r="C1134" i="1"/>
  <c r="H1133" i="1"/>
  <c r="G1133" i="1"/>
  <c r="D1133" i="1"/>
  <c r="C1133" i="1"/>
  <c r="C1132" i="1"/>
  <c r="H1131" i="1"/>
  <c r="D1131" i="1"/>
  <c r="G1131" i="1" s="1"/>
  <c r="C1131" i="1"/>
  <c r="G1130" i="1"/>
  <c r="D1130" i="1"/>
  <c r="H1130" i="1" s="1"/>
  <c r="C1130" i="1"/>
  <c r="H1129" i="1"/>
  <c r="G1129" i="1"/>
  <c r="D1129" i="1"/>
  <c r="C1129" i="1"/>
  <c r="G1128" i="1"/>
  <c r="D1128" i="1"/>
  <c r="H1128" i="1" s="1"/>
  <c r="C1128" i="1"/>
  <c r="H1127" i="1"/>
  <c r="G1127" i="1"/>
  <c r="D1127" i="1"/>
  <c r="C1127" i="1"/>
  <c r="D1126" i="1"/>
  <c r="H1126" i="1" s="1"/>
  <c r="C1126" i="1"/>
  <c r="C1125" i="1"/>
  <c r="C1124" i="1"/>
  <c r="D1123" i="1"/>
  <c r="H1123" i="1" s="1"/>
  <c r="C1123" i="1"/>
  <c r="D1122" i="1"/>
  <c r="H1122" i="1" s="1"/>
  <c r="C1122" i="1"/>
  <c r="D1121" i="1"/>
  <c r="H1121" i="1" s="1"/>
  <c r="C1121" i="1"/>
  <c r="D1120" i="1"/>
  <c r="H1120" i="1" s="1"/>
  <c r="C1120" i="1"/>
  <c r="H1119" i="1"/>
  <c r="G1119" i="1"/>
  <c r="D1119" i="1"/>
  <c r="C1119" i="1"/>
  <c r="H1118" i="1"/>
  <c r="D1118" i="1"/>
  <c r="G1118" i="1" s="1"/>
  <c r="C1118" i="1"/>
  <c r="D1117" i="1"/>
  <c r="H1117" i="1" s="1"/>
  <c r="C1117" i="1"/>
  <c r="D1116" i="1"/>
  <c r="H1116" i="1" s="1"/>
  <c r="C1116" i="1"/>
  <c r="H1115" i="1"/>
  <c r="G1115" i="1"/>
  <c r="D1115" i="1"/>
  <c r="C1115" i="1"/>
  <c r="G1114" i="1"/>
  <c r="D1114" i="1"/>
  <c r="H1114" i="1" s="1"/>
  <c r="C1114" i="1"/>
  <c r="G1113" i="1"/>
  <c r="D1113" i="1"/>
  <c r="H1113" i="1" s="1"/>
  <c r="C1113" i="1"/>
  <c r="C1112" i="1"/>
  <c r="D1111" i="1"/>
  <c r="H1111" i="1" s="1"/>
  <c r="C1111" i="1"/>
  <c r="H1110" i="1"/>
  <c r="D1110" i="1"/>
  <c r="G1110" i="1" s="1"/>
  <c r="C1110" i="1"/>
  <c r="D1109" i="1"/>
  <c r="H1109" i="1" s="1"/>
  <c r="C1109" i="1"/>
  <c r="D1108" i="1"/>
  <c r="H1108" i="1" s="1"/>
  <c r="C1108" i="1"/>
  <c r="D1107" i="1"/>
  <c r="H1107" i="1" s="1"/>
  <c r="C1107" i="1"/>
  <c r="D1106" i="1"/>
  <c r="H1106" i="1" s="1"/>
  <c r="C1106" i="1"/>
  <c r="G1105" i="1"/>
  <c r="D1105" i="1"/>
  <c r="H1105" i="1" s="1"/>
  <c r="C1105" i="1"/>
  <c r="D1104" i="1"/>
  <c r="H1104" i="1" s="1"/>
  <c r="C1104" i="1"/>
  <c r="D1103" i="1"/>
  <c r="H1103" i="1" s="1"/>
  <c r="C1103" i="1"/>
  <c r="D1102" i="1"/>
  <c r="H1102" i="1" s="1"/>
  <c r="C1102" i="1"/>
  <c r="D1101" i="1"/>
  <c r="H1101" i="1" s="1"/>
  <c r="C1101" i="1"/>
  <c r="H1100" i="1"/>
  <c r="D1100" i="1"/>
  <c r="G1100" i="1" s="1"/>
  <c r="C1100" i="1"/>
  <c r="D1099" i="1"/>
  <c r="H1099" i="1" s="1"/>
  <c r="C1099" i="1"/>
  <c r="H1098" i="1"/>
  <c r="D1098" i="1"/>
  <c r="G1098" i="1" s="1"/>
  <c r="C1098" i="1"/>
  <c r="H1097" i="1"/>
  <c r="D1097" i="1"/>
  <c r="G1097" i="1" s="1"/>
  <c r="C1097" i="1"/>
  <c r="H1096" i="1"/>
  <c r="G1096" i="1"/>
  <c r="D1096" i="1"/>
  <c r="C1096" i="1"/>
  <c r="D1095" i="1"/>
  <c r="H1095" i="1" s="1"/>
  <c r="C1095" i="1"/>
  <c r="C1094" i="1"/>
  <c r="D1092" i="1"/>
  <c r="H1092" i="1" s="1"/>
  <c r="C1092" i="1"/>
  <c r="D1091" i="1"/>
  <c r="H1091" i="1" s="1"/>
  <c r="C1091" i="1"/>
  <c r="D1090" i="1"/>
  <c r="H1090" i="1" s="1"/>
  <c r="C1090" i="1"/>
  <c r="H1089" i="1"/>
  <c r="G1089" i="1"/>
  <c r="D1089" i="1"/>
  <c r="C1089" i="1"/>
  <c r="D1088" i="1"/>
  <c r="H1088" i="1" s="1"/>
  <c r="C1088" i="1"/>
  <c r="C1087" i="1"/>
  <c r="H1086" i="1"/>
  <c r="D1086" i="1"/>
  <c r="G1086" i="1" s="1"/>
  <c r="C1086" i="1"/>
  <c r="H1085" i="1"/>
  <c r="D1085" i="1"/>
  <c r="G1085" i="1" s="1"/>
  <c r="C1085" i="1"/>
  <c r="D1084" i="1"/>
  <c r="C1084" i="1"/>
  <c r="G1084" i="1" s="1"/>
  <c r="D1083" i="1"/>
  <c r="C1083" i="1"/>
  <c r="G1083" i="1" s="1"/>
  <c r="D1082" i="1"/>
  <c r="C1082" i="1"/>
  <c r="D1081" i="1"/>
  <c r="C1081" i="1"/>
  <c r="H1080" i="1"/>
  <c r="G1080" i="1"/>
  <c r="D1080" i="1"/>
  <c r="C1080" i="1"/>
  <c r="G1079" i="1"/>
  <c r="D1079" i="1"/>
  <c r="H1079" i="1" s="1"/>
  <c r="C1079" i="1"/>
  <c r="D1078" i="1"/>
  <c r="H1078" i="1" s="1"/>
  <c r="C1078" i="1"/>
  <c r="D1077" i="1"/>
  <c r="H1077" i="1" s="1"/>
  <c r="C1077" i="1"/>
  <c r="D1076" i="1"/>
  <c r="G1076" i="1" s="1"/>
  <c r="C1076" i="1"/>
  <c r="H1073" i="1"/>
  <c r="G1073" i="1"/>
  <c r="D1073" i="1"/>
  <c r="C1073" i="1"/>
  <c r="H1072" i="1"/>
  <c r="D1072" i="1"/>
  <c r="G1072" i="1" s="1"/>
  <c r="C1072" i="1"/>
  <c r="D1071" i="1"/>
  <c r="G1071" i="1" s="1"/>
  <c r="C1071" i="1"/>
  <c r="H1070" i="1"/>
  <c r="D1070" i="1"/>
  <c r="G1070" i="1" s="1"/>
  <c r="C1070" i="1"/>
  <c r="G1069" i="1"/>
  <c r="D1069" i="1"/>
  <c r="H1069" i="1" s="1"/>
  <c r="C1069" i="1"/>
  <c r="C1068" i="1"/>
  <c r="D1067" i="1"/>
  <c r="H1067" i="1" s="1"/>
  <c r="C1067" i="1"/>
  <c r="H1066" i="1"/>
  <c r="D1066" i="1"/>
  <c r="G1066" i="1" s="1"/>
  <c r="C1066" i="1"/>
  <c r="D1065" i="1"/>
  <c r="H1065" i="1" s="1"/>
  <c r="C1065" i="1"/>
  <c r="D1064" i="1"/>
  <c r="H1064" i="1" s="1"/>
  <c r="C1064" i="1"/>
  <c r="D1063" i="1"/>
  <c r="H1063" i="1" s="1"/>
  <c r="C1063" i="1"/>
  <c r="H1062" i="1"/>
  <c r="D1062" i="1"/>
  <c r="G1062" i="1" s="1"/>
  <c r="C1062" i="1"/>
  <c r="H1061" i="1"/>
  <c r="D1061" i="1"/>
  <c r="G1061" i="1" s="1"/>
  <c r="C1061" i="1"/>
  <c r="D1060" i="1"/>
  <c r="H1060" i="1" s="1"/>
  <c r="C1060" i="1"/>
  <c r="D1059" i="1"/>
  <c r="H1059" i="1" s="1"/>
  <c r="C1059" i="1"/>
  <c r="D1058" i="1"/>
  <c r="H1058" i="1" s="1"/>
  <c r="C1058" i="1"/>
  <c r="D1057" i="1"/>
  <c r="H1057" i="1" s="1"/>
  <c r="C1057" i="1"/>
  <c r="H1056" i="1"/>
  <c r="D1056" i="1"/>
  <c r="G1056" i="1" s="1"/>
  <c r="C1056" i="1"/>
  <c r="H1055" i="1"/>
  <c r="D1055" i="1"/>
  <c r="G1055" i="1" s="1"/>
  <c r="C1055" i="1"/>
  <c r="H1054" i="1"/>
  <c r="G1054" i="1"/>
  <c r="D1054" i="1"/>
  <c r="C1054" i="1"/>
  <c r="D1053" i="1"/>
  <c r="H1053" i="1" s="1"/>
  <c r="C1053" i="1"/>
  <c r="D1052" i="1"/>
  <c r="H1052" i="1" s="1"/>
  <c r="C1052" i="1"/>
  <c r="G1051" i="1"/>
  <c r="D1051" i="1"/>
  <c r="H1051" i="1" s="1"/>
  <c r="C1051" i="1"/>
  <c r="D1050" i="1"/>
  <c r="H1050" i="1" s="1"/>
  <c r="C1050" i="1"/>
  <c r="D1049" i="1"/>
  <c r="H1049" i="1" s="1"/>
  <c r="C1049" i="1"/>
  <c r="G1048" i="1"/>
  <c r="D1048" i="1"/>
  <c r="H1048" i="1" s="1"/>
  <c r="C1048" i="1"/>
  <c r="G1047" i="1"/>
  <c r="D1047" i="1"/>
  <c r="H1047" i="1" s="1"/>
  <c r="C1047" i="1"/>
  <c r="D1046" i="1"/>
  <c r="H1046" i="1" s="1"/>
  <c r="C1046" i="1"/>
  <c r="H1045" i="1"/>
  <c r="G1045" i="1"/>
  <c r="D1045" i="1"/>
  <c r="C1045" i="1"/>
  <c r="H1044" i="1"/>
  <c r="D1044" i="1"/>
  <c r="G1044" i="1" s="1"/>
  <c r="C1044" i="1"/>
  <c r="D1043" i="1"/>
  <c r="H1043" i="1" s="1"/>
  <c r="C1043" i="1"/>
  <c r="H1042" i="1"/>
  <c r="D1042" i="1"/>
  <c r="G1042" i="1" s="1"/>
  <c r="C1042" i="1"/>
  <c r="D1041" i="1"/>
  <c r="H1041" i="1" s="1"/>
  <c r="C1041" i="1"/>
  <c r="C1040" i="1"/>
  <c r="D1039" i="1"/>
  <c r="H1039" i="1" s="1"/>
  <c r="C1039" i="1"/>
  <c r="H1038" i="1"/>
  <c r="D1038" i="1"/>
  <c r="G1038" i="1" s="1"/>
  <c r="C1038" i="1"/>
  <c r="G1037" i="1"/>
  <c r="D1037" i="1"/>
  <c r="H1037" i="1" s="1"/>
  <c r="C1037" i="1"/>
  <c r="D1036" i="1"/>
  <c r="H1036" i="1" s="1"/>
  <c r="C1036" i="1"/>
  <c r="D1035" i="1"/>
  <c r="H1035" i="1" s="1"/>
  <c r="C1035" i="1"/>
  <c r="D1034" i="1"/>
  <c r="H1034" i="1" s="1"/>
  <c r="C1034" i="1"/>
  <c r="H1033" i="1"/>
  <c r="D1033" i="1"/>
  <c r="G1033" i="1" s="1"/>
  <c r="C1033" i="1"/>
  <c r="H1032" i="1"/>
  <c r="G1032" i="1"/>
  <c r="D1032" i="1"/>
  <c r="C1032" i="1"/>
  <c r="D1031" i="1"/>
  <c r="H1031" i="1" s="1"/>
  <c r="C1031" i="1"/>
  <c r="D1030" i="1"/>
  <c r="H1030" i="1" s="1"/>
  <c r="C1030" i="1"/>
  <c r="H1029" i="1"/>
  <c r="G1029" i="1"/>
  <c r="D1029" i="1"/>
  <c r="C1029" i="1"/>
  <c r="D1028" i="1"/>
  <c r="H1028" i="1" s="1"/>
  <c r="C1028" i="1"/>
  <c r="D1027" i="1"/>
  <c r="H1027" i="1" s="1"/>
  <c r="C1027" i="1"/>
  <c r="D1026" i="1"/>
  <c r="H1026" i="1" s="1"/>
  <c r="C1026" i="1"/>
  <c r="D1025" i="1"/>
  <c r="H1025" i="1" s="1"/>
  <c r="C1025" i="1"/>
  <c r="D1024" i="1"/>
  <c r="H1024" i="1" s="1"/>
  <c r="C1024" i="1"/>
  <c r="D1023" i="1"/>
  <c r="H1023" i="1" s="1"/>
  <c r="C1023" i="1"/>
  <c r="H1022" i="1"/>
  <c r="D1022" i="1"/>
  <c r="G1022" i="1" s="1"/>
  <c r="C1022" i="1"/>
  <c r="H1021" i="1"/>
  <c r="D1021" i="1"/>
  <c r="G1021" i="1" s="1"/>
  <c r="C1021" i="1"/>
  <c r="H1020" i="1"/>
  <c r="D1020" i="1"/>
  <c r="G1020" i="1" s="1"/>
  <c r="C1020" i="1"/>
  <c r="G1019" i="1"/>
  <c r="D1019" i="1"/>
  <c r="H1019" i="1" s="1"/>
  <c r="C1019" i="1"/>
  <c r="D1018" i="1"/>
  <c r="G1018" i="1" s="1"/>
  <c r="C1018" i="1"/>
  <c r="C1017" i="1"/>
  <c r="H1016" i="1"/>
  <c r="D1016" i="1"/>
  <c r="G1016" i="1" s="1"/>
  <c r="C1016" i="1"/>
  <c r="D1015" i="1"/>
  <c r="G1015" i="1" s="1"/>
  <c r="C1015" i="1"/>
  <c r="D1014" i="1"/>
  <c r="H1014" i="1" s="1"/>
  <c r="C1014" i="1"/>
  <c r="D1013" i="1"/>
  <c r="H1013" i="1" s="1"/>
  <c r="C1013"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D727" i="1"/>
  <c r="H727" i="1" s="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D662" i="1"/>
  <c r="G662" i="1" s="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D650" i="1"/>
  <c r="G650" i="1" s="1"/>
  <c r="C650" i="1"/>
  <c r="H649" i="1"/>
  <c r="D649" i="1"/>
  <c r="G649" i="1" s="1"/>
  <c r="C649" i="1"/>
  <c r="H648" i="1"/>
  <c r="G648" i="1"/>
  <c r="D648" i="1"/>
  <c r="C648" i="1"/>
  <c r="H647" i="1"/>
  <c r="G647" i="1"/>
  <c r="D647" i="1"/>
  <c r="C647" i="1"/>
  <c r="D646" i="1"/>
  <c r="H646" i="1" s="1"/>
  <c r="C646" i="1"/>
  <c r="H645" i="1"/>
  <c r="G645" i="1"/>
  <c r="D645" i="1"/>
  <c r="C645" i="1"/>
  <c r="C642" i="1"/>
  <c r="C641" i="1"/>
  <c r="D636" i="1"/>
  <c r="H636" i="1" s="1"/>
  <c r="C636" i="1"/>
  <c r="D635" i="1"/>
  <c r="H635" i="1" s="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D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D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D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D530"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D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D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D424" i="1"/>
  <c r="D423" i="1"/>
  <c r="H423" i="1" s="1"/>
  <c r="C423" i="1"/>
  <c r="D422" i="1"/>
  <c r="H422" i="1" s="1"/>
  <c r="C422" i="1"/>
  <c r="D421" i="1"/>
  <c r="H421" i="1" s="1"/>
  <c r="C421" i="1"/>
  <c r="H416" i="1"/>
  <c r="D416" i="1"/>
  <c r="G416" i="1" s="1"/>
  <c r="C416" i="1"/>
  <c r="H415" i="1"/>
  <c r="D415" i="1"/>
  <c r="G415" i="1" s="1"/>
  <c r="C415" i="1"/>
  <c r="D414" i="1"/>
  <c r="H414" i="1" s="1"/>
  <c r="C414" i="1"/>
  <c r="H411" i="1"/>
  <c r="G411" i="1"/>
  <c r="D411" i="1"/>
  <c r="C411" i="1"/>
  <c r="H410" i="1"/>
  <c r="G410" i="1"/>
  <c r="D410" i="1"/>
  <c r="C410" i="1"/>
  <c r="H409" i="1"/>
  <c r="G409" i="1"/>
  <c r="D409" i="1"/>
  <c r="C409" i="1"/>
  <c r="H408" i="1"/>
  <c r="D408" i="1"/>
  <c r="G408" i="1" s="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H401" i="1"/>
  <c r="G401" i="1"/>
  <c r="D401" i="1"/>
  <c r="C401" i="1"/>
  <c r="H400" i="1"/>
  <c r="G400" i="1"/>
  <c r="D400" i="1"/>
  <c r="C400" i="1"/>
  <c r="D399" i="1"/>
  <c r="G399" i="1" s="1"/>
  <c r="C399" i="1"/>
  <c r="H398" i="1"/>
  <c r="D398" i="1"/>
  <c r="G398" i="1" s="1"/>
  <c r="C398" i="1"/>
  <c r="H397" i="1"/>
  <c r="G397" i="1"/>
  <c r="D397" i="1"/>
  <c r="C397" i="1"/>
  <c r="H396" i="1"/>
  <c r="D396" i="1"/>
  <c r="G396" i="1" s="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D381" i="1"/>
  <c r="G381" i="1" s="1"/>
  <c r="C381" i="1"/>
  <c r="H380" i="1"/>
  <c r="G380" i="1"/>
  <c r="D380" i="1"/>
  <c r="C380" i="1"/>
  <c r="H379" i="1"/>
  <c r="G379" i="1"/>
  <c r="D379" i="1"/>
  <c r="C379" i="1"/>
  <c r="H378" i="1"/>
  <c r="G378" i="1"/>
  <c r="D378" i="1"/>
  <c r="C378" i="1"/>
  <c r="H377" i="1"/>
  <c r="D377" i="1"/>
  <c r="G377" i="1" s="1"/>
  <c r="C377" i="1"/>
  <c r="H376" i="1"/>
  <c r="G376" i="1"/>
  <c r="D376" i="1"/>
  <c r="C376" i="1"/>
  <c r="H375" i="1"/>
  <c r="D375" i="1"/>
  <c r="G375" i="1" s="1"/>
  <c r="C375" i="1"/>
  <c r="G374" i="1"/>
  <c r="D374" i="1"/>
  <c r="H374" i="1" s="1"/>
  <c r="C374" i="1"/>
  <c r="D373" i="1"/>
  <c r="G373" i="1" s="1"/>
  <c r="C373" i="1"/>
  <c r="H372" i="1"/>
  <c r="G372" i="1"/>
  <c r="D372" i="1"/>
  <c r="C372" i="1"/>
  <c r="H371" i="1"/>
  <c r="D371" i="1"/>
  <c r="G371" i="1" s="1"/>
  <c r="C371" i="1"/>
  <c r="H370" i="1"/>
  <c r="G370" i="1"/>
  <c r="D370" i="1"/>
  <c r="C370" i="1"/>
  <c r="H369" i="1"/>
  <c r="D369" i="1"/>
  <c r="G369" i="1" s="1"/>
  <c r="C369" i="1"/>
  <c r="H367" i="1"/>
  <c r="G367" i="1"/>
  <c r="D367" i="1"/>
  <c r="C367" i="1"/>
  <c r="H366" i="1"/>
  <c r="G366" i="1"/>
  <c r="D366" i="1"/>
  <c r="C366" i="1"/>
  <c r="H365" i="1"/>
  <c r="D365" i="1"/>
  <c r="G365" i="1" s="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D356"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D318" i="1"/>
  <c r="G318" i="1" s="1"/>
  <c r="C318" i="1"/>
  <c r="H317" i="1"/>
  <c r="D317" i="1"/>
  <c r="G317" i="1" s="1"/>
  <c r="C317" i="1"/>
  <c r="D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D304" i="1"/>
  <c r="H302" i="1"/>
  <c r="G302" i="1"/>
  <c r="D302" i="1"/>
  <c r="C302" i="1"/>
  <c r="H301" i="1"/>
  <c r="G301" i="1"/>
  <c r="D301" i="1"/>
  <c r="C301" i="1"/>
  <c r="H300" i="1"/>
  <c r="D300" i="1"/>
  <c r="G300" i="1" s="1"/>
  <c r="C300" i="1"/>
  <c r="H299" i="1"/>
  <c r="G299" i="1"/>
  <c r="D299" i="1"/>
  <c r="C299" i="1"/>
  <c r="D298" i="1"/>
  <c r="H298" i="1" s="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D286" i="1"/>
  <c r="G286" i="1" s="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D276" i="1"/>
  <c r="G276" i="1" s="1"/>
  <c r="C276" i="1"/>
  <c r="H275" i="1"/>
  <c r="G275" i="1"/>
  <c r="D275" i="1"/>
  <c r="C275" i="1"/>
  <c r="H274" i="1"/>
  <c r="G274" i="1"/>
  <c r="D274" i="1"/>
  <c r="C274" i="1"/>
  <c r="H273" i="1"/>
  <c r="G273" i="1"/>
  <c r="D273" i="1"/>
  <c r="C273" i="1"/>
  <c r="H272" i="1"/>
  <c r="G272" i="1"/>
  <c r="D272" i="1"/>
  <c r="C272" i="1"/>
  <c r="D271" i="1"/>
  <c r="H271" i="1" s="1"/>
  <c r="C271" i="1"/>
  <c r="D270" i="1"/>
  <c r="H270" i="1" s="1"/>
  <c r="C270" i="1"/>
  <c r="C269" i="1"/>
  <c r="H268" i="1"/>
  <c r="G268" i="1"/>
  <c r="D268" i="1"/>
  <c r="C268" i="1"/>
  <c r="H267" i="1"/>
  <c r="D267" i="1"/>
  <c r="G267" i="1" s="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D247" i="1"/>
  <c r="G247" i="1" s="1"/>
  <c r="C247" i="1"/>
  <c r="H246" i="1"/>
  <c r="D246" i="1"/>
  <c r="G246" i="1" s="1"/>
  <c r="C246" i="1"/>
  <c r="H245" i="1"/>
  <c r="G245" i="1"/>
  <c r="D245" i="1"/>
  <c r="C245" i="1"/>
  <c r="H244" i="1"/>
  <c r="D244" i="1"/>
  <c r="G244" i="1" s="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5" i="1"/>
  <c r="G225" i="1"/>
  <c r="D225" i="1"/>
  <c r="C225" i="1"/>
  <c r="H224" i="1"/>
  <c r="G224" i="1"/>
  <c r="D224" i="1"/>
  <c r="C224" i="1"/>
  <c r="H223" i="1"/>
  <c r="D223" i="1"/>
  <c r="G223" i="1" s="1"/>
  <c r="C223" i="1"/>
  <c r="H222" i="1"/>
  <c r="G222" i="1"/>
  <c r="D222" i="1"/>
  <c r="C222" i="1"/>
  <c r="H221" i="1"/>
  <c r="G221" i="1"/>
  <c r="D221" i="1"/>
  <c r="C221" i="1"/>
  <c r="H220" i="1"/>
  <c r="G220" i="1"/>
  <c r="D220" i="1"/>
  <c r="C220" i="1"/>
  <c r="H219" i="1"/>
  <c r="G219" i="1"/>
  <c r="D219" i="1"/>
  <c r="C219" i="1"/>
  <c r="H218" i="1"/>
  <c r="G218" i="1"/>
  <c r="D218" i="1"/>
  <c r="C218" i="1"/>
  <c r="C217" i="1"/>
  <c r="H216" i="1"/>
  <c r="G216" i="1"/>
  <c r="D216" i="1"/>
  <c r="C216" i="1"/>
  <c r="H215" i="1"/>
  <c r="D215" i="1"/>
  <c r="G215" i="1" s="1"/>
  <c r="C215" i="1"/>
  <c r="H214" i="1"/>
  <c r="G214" i="1"/>
  <c r="D214" i="1"/>
  <c r="C214" i="1"/>
  <c r="H213" i="1"/>
  <c r="G213" i="1"/>
  <c r="D213" i="1"/>
  <c r="C213" i="1"/>
  <c r="H212" i="1"/>
  <c r="G212" i="1"/>
  <c r="D212" i="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7" i="1"/>
  <c r="G197" i="1"/>
  <c r="D197" i="1"/>
  <c r="C197" i="1"/>
  <c r="H196" i="1"/>
  <c r="G196" i="1"/>
  <c r="D196" i="1"/>
  <c r="C196" i="1"/>
  <c r="D195" i="1"/>
  <c r="H195" i="1" s="1"/>
  <c r="C195" i="1"/>
  <c r="H194" i="1"/>
  <c r="G194" i="1"/>
  <c r="D194" i="1"/>
  <c r="C194" i="1"/>
  <c r="H193" i="1"/>
  <c r="G193" i="1"/>
  <c r="D193" i="1"/>
  <c r="C193" i="1"/>
  <c r="H192" i="1"/>
  <c r="G192" i="1"/>
  <c r="D192" i="1"/>
  <c r="C192" i="1"/>
  <c r="H191" i="1"/>
  <c r="G191" i="1"/>
  <c r="D191" i="1"/>
  <c r="C191" i="1"/>
  <c r="D190" i="1"/>
  <c r="H190" i="1" s="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G183" i="1"/>
  <c r="D183" i="1"/>
  <c r="C183" i="1"/>
  <c r="H182" i="1"/>
  <c r="G182" i="1"/>
  <c r="D182" i="1"/>
  <c r="C182" i="1"/>
  <c r="H181" i="1"/>
  <c r="D181" i="1"/>
  <c r="G181" i="1" s="1"/>
  <c r="C181" i="1"/>
  <c r="H180" i="1"/>
  <c r="G180" i="1"/>
  <c r="D180" i="1"/>
  <c r="C180" i="1"/>
  <c r="H179" i="1"/>
  <c r="D179" i="1"/>
  <c r="G179" i="1" s="1"/>
  <c r="C179" i="1"/>
  <c r="H178" i="1"/>
  <c r="D178" i="1"/>
  <c r="G178" i="1" s="1"/>
  <c r="C178" i="1"/>
  <c r="H177" i="1"/>
  <c r="D177" i="1"/>
  <c r="G177" i="1" s="1"/>
  <c r="C177" i="1"/>
  <c r="H176" i="1"/>
  <c r="G176" i="1"/>
  <c r="D176" i="1"/>
  <c r="C176" i="1"/>
  <c r="H175" i="1"/>
  <c r="D175" i="1"/>
  <c r="G175" i="1" s="1"/>
  <c r="C175" i="1"/>
  <c r="D174" i="1"/>
  <c r="H174" i="1" s="1"/>
  <c r="C174" i="1"/>
  <c r="H173" i="1"/>
  <c r="D173" i="1"/>
  <c r="G173" i="1" s="1"/>
  <c r="C173" i="1"/>
  <c r="H172" i="1"/>
  <c r="G172" i="1"/>
  <c r="D172" i="1"/>
  <c r="C172" i="1"/>
  <c r="H171" i="1"/>
  <c r="D171" i="1"/>
  <c r="G171" i="1" s="1"/>
  <c r="C171" i="1"/>
  <c r="H170" i="1"/>
  <c r="D170" i="1"/>
  <c r="G170" i="1" s="1"/>
  <c r="C170" i="1"/>
  <c r="H169" i="1"/>
  <c r="G169" i="1"/>
  <c r="D169" i="1"/>
  <c r="C169" i="1"/>
  <c r="H168" i="1"/>
  <c r="D168" i="1"/>
  <c r="G168" i="1" s="1"/>
  <c r="C168" i="1"/>
  <c r="H167" i="1"/>
  <c r="G167" i="1"/>
  <c r="D167" i="1"/>
  <c r="C167" i="1"/>
  <c r="D166" i="1"/>
  <c r="G166" i="1" s="1"/>
  <c r="C166" i="1"/>
  <c r="H165" i="1"/>
  <c r="D165" i="1"/>
  <c r="G165" i="1" s="1"/>
  <c r="C165" i="1"/>
  <c r="D164" i="1"/>
  <c r="G164" i="1" s="1"/>
  <c r="C164" i="1"/>
  <c r="H163" i="1"/>
  <c r="D163" i="1"/>
  <c r="G163" i="1" s="1"/>
  <c r="C163" i="1"/>
  <c r="H162" i="1"/>
  <c r="D162" i="1"/>
  <c r="G162" i="1" s="1"/>
  <c r="C162" i="1"/>
  <c r="D161" i="1"/>
  <c r="G161" i="1" s="1"/>
  <c r="C161" i="1"/>
  <c r="H159" i="1"/>
  <c r="G159" i="1"/>
  <c r="D159" i="1"/>
  <c r="C159" i="1"/>
  <c r="D158" i="1"/>
  <c r="H158" i="1" s="1"/>
  <c r="C158" i="1"/>
  <c r="H157" i="1"/>
  <c r="G157" i="1"/>
  <c r="D157" i="1"/>
  <c r="C157" i="1"/>
  <c r="D156" i="1"/>
  <c r="H156" i="1" s="1"/>
  <c r="C156" i="1"/>
  <c r="H155" i="1"/>
  <c r="G155" i="1"/>
  <c r="D155" i="1"/>
  <c r="C155" i="1"/>
  <c r="H154" i="1"/>
  <c r="G154" i="1"/>
  <c r="D154" i="1"/>
  <c r="C154" i="1"/>
  <c r="H153" i="1"/>
  <c r="G153" i="1"/>
  <c r="D153" i="1"/>
  <c r="C153" i="1"/>
  <c r="H152" i="1"/>
  <c r="G152" i="1"/>
  <c r="D152" i="1"/>
  <c r="C152" i="1"/>
  <c r="H151" i="1"/>
  <c r="D151" i="1"/>
  <c r="G151" i="1" s="1"/>
  <c r="C151" i="1"/>
  <c r="H150" i="1"/>
  <c r="G150" i="1"/>
  <c r="D150" i="1"/>
  <c r="C150"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H132" i="1"/>
  <c r="G132" i="1"/>
  <c r="D132" i="1"/>
  <c r="C132" i="1"/>
  <c r="H131" i="1"/>
  <c r="G131" i="1"/>
  <c r="D131" i="1"/>
  <c r="C131" i="1"/>
  <c r="H130" i="1"/>
  <c r="G130" i="1"/>
  <c r="D130" i="1"/>
  <c r="C130" i="1"/>
  <c r="H129" i="1"/>
  <c r="G129" i="1"/>
  <c r="D129" i="1"/>
  <c r="C129" i="1"/>
  <c r="H128" i="1"/>
  <c r="G128" i="1"/>
  <c r="D128" i="1"/>
  <c r="C128" i="1"/>
  <c r="H127" i="1"/>
  <c r="G127" i="1"/>
  <c r="D127" i="1"/>
  <c r="C127" i="1"/>
  <c r="H126" i="1"/>
  <c r="D126" i="1"/>
  <c r="G126" i="1" s="1"/>
  <c r="C126" i="1"/>
  <c r="H125" i="1"/>
  <c r="G125" i="1"/>
  <c r="D125" i="1"/>
  <c r="C125" i="1"/>
  <c r="H124" i="1"/>
  <c r="G124" i="1"/>
  <c r="D124" i="1"/>
  <c r="C124" i="1"/>
  <c r="H123" i="1"/>
  <c r="G123" i="1"/>
  <c r="D123" i="1"/>
  <c r="C123" i="1"/>
  <c r="H122" i="1"/>
  <c r="G122" i="1"/>
  <c r="D122" i="1"/>
  <c r="C122" i="1"/>
  <c r="H121" i="1"/>
  <c r="G121" i="1"/>
  <c r="D121" i="1"/>
  <c r="C121" i="1"/>
  <c r="H120" i="1"/>
  <c r="G120" i="1"/>
  <c r="D120" i="1"/>
  <c r="C120" i="1"/>
  <c r="H119" i="1"/>
  <c r="G119" i="1"/>
  <c r="D119" i="1"/>
  <c r="C119" i="1"/>
  <c r="H118" i="1"/>
  <c r="D118" i="1"/>
  <c r="G118" i="1" s="1"/>
  <c r="C118" i="1"/>
  <c r="H117" i="1"/>
  <c r="D117" i="1"/>
  <c r="G117" i="1" s="1"/>
  <c r="C117" i="1"/>
  <c r="D116" i="1"/>
  <c r="G116" i="1" s="1"/>
  <c r="C116" i="1"/>
  <c r="H115" i="1"/>
  <c r="G115" i="1"/>
  <c r="D115" i="1"/>
  <c r="C115" i="1"/>
  <c r="H114" i="1"/>
  <c r="G114" i="1"/>
  <c r="D114" i="1"/>
  <c r="C114" i="1"/>
  <c r="H113" i="1"/>
  <c r="G113" i="1"/>
  <c r="D113" i="1"/>
  <c r="C113" i="1"/>
  <c r="H112" i="1"/>
  <c r="G112" i="1"/>
  <c r="D112" i="1"/>
  <c r="C112" i="1"/>
  <c r="H111" i="1"/>
  <c r="D111" i="1"/>
  <c r="G111" i="1" s="1"/>
  <c r="C111" i="1"/>
  <c r="H110" i="1"/>
  <c r="G110" i="1"/>
  <c r="D110" i="1"/>
  <c r="C110" i="1"/>
  <c r="H109" i="1"/>
  <c r="G109" i="1"/>
  <c r="D109" i="1"/>
  <c r="C109" i="1"/>
  <c r="D108" i="1"/>
  <c r="H108" i="1" s="1"/>
  <c r="C108" i="1"/>
  <c r="H107" i="1"/>
  <c r="G107" i="1"/>
  <c r="D107" i="1"/>
  <c r="C107" i="1"/>
  <c r="H106" i="1"/>
  <c r="G106" i="1"/>
  <c r="D106" i="1"/>
  <c r="C106" i="1"/>
  <c r="H105" i="1"/>
  <c r="G105" i="1"/>
  <c r="D105" i="1"/>
  <c r="C105" i="1"/>
  <c r="H104" i="1"/>
  <c r="G104" i="1"/>
  <c r="D104" i="1"/>
  <c r="C104" i="1"/>
  <c r="H103" i="1"/>
  <c r="G103" i="1"/>
  <c r="D103" i="1"/>
  <c r="C103"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D81" i="1"/>
  <c r="G81" i="1" s="1"/>
  <c r="C81" i="1"/>
  <c r="H80" i="1"/>
  <c r="G80" i="1"/>
  <c r="D80" i="1"/>
  <c r="C80" i="1"/>
  <c r="H79" i="1"/>
  <c r="G79" i="1"/>
  <c r="D79" i="1"/>
  <c r="C79"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D56" i="1"/>
  <c r="G56" i="1" s="1"/>
  <c r="C56" i="1"/>
  <c r="D55" i="1"/>
  <c r="H55" i="1" s="1"/>
  <c r="C55" i="1"/>
  <c r="D54" i="1"/>
  <c r="G54" i="1" s="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C45"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D9" i="1"/>
  <c r="G9" i="1" s="1"/>
  <c r="C9" i="1"/>
  <c r="H8" i="1"/>
  <c r="D8" i="1"/>
  <c r="G8" i="1" s="1"/>
  <c r="C8" i="1"/>
  <c r="H7" i="1"/>
  <c r="G7" i="1"/>
  <c r="D7" i="1"/>
  <c r="C7" i="1"/>
  <c r="H6" i="1"/>
  <c r="D6" i="1"/>
  <c r="G6" i="1" s="1"/>
  <c r="C6" i="1"/>
  <c r="H5" i="1"/>
  <c r="D5" i="1"/>
  <c r="G5" i="1" s="1"/>
  <c r="C5" i="1"/>
  <c r="H4" i="1"/>
  <c r="D4" i="1"/>
  <c r="G4" i="1" s="1"/>
  <c r="C4" i="1"/>
  <c r="C3" i="1"/>
  <c r="E37" i="9" l="1"/>
  <c r="B37" i="9" s="1"/>
  <c r="E31" i="9"/>
  <c r="B31" i="9" s="1"/>
  <c r="E36" i="9"/>
  <c r="B36" i="9" s="1"/>
  <c r="H1251" i="1"/>
  <c r="G1190" i="1"/>
  <c r="D178" i="5"/>
  <c r="C1182" i="1" s="1"/>
  <c r="H1084" i="1"/>
  <c r="G1081" i="1"/>
  <c r="H1083" i="1"/>
  <c r="G1082" i="1"/>
  <c r="F252" i="5"/>
  <c r="H1257" i="1"/>
  <c r="H1256" i="1"/>
  <c r="G1257" i="1"/>
  <c r="G1206" i="1"/>
  <c r="G1582" i="1"/>
  <c r="G1637" i="1"/>
  <c r="H1625" i="1"/>
  <c r="H1399" i="1"/>
  <c r="G1397" i="1"/>
  <c r="G1395" i="1"/>
  <c r="H1370" i="1"/>
  <c r="E332" i="9"/>
  <c r="B332" i="9" s="1"/>
  <c r="G1363" i="1"/>
  <c r="G1362" i="1"/>
  <c r="G1357" i="1"/>
  <c r="G1356" i="1"/>
  <c r="G1355" i="1"/>
  <c r="G1354" i="1"/>
  <c r="G1350" i="1"/>
  <c r="G1349" i="1"/>
  <c r="H1343" i="1"/>
  <c r="G1336" i="1"/>
  <c r="G1335" i="1"/>
  <c r="G1333" i="1"/>
  <c r="G1332" i="1"/>
  <c r="G1331" i="1"/>
  <c r="G1328" i="1"/>
  <c r="G1327" i="1"/>
  <c r="G1316" i="1"/>
  <c r="G1313" i="1"/>
  <c r="H1309" i="1"/>
  <c r="G1304" i="1"/>
  <c r="H1296" i="1"/>
  <c r="H1295" i="1"/>
  <c r="C1278" i="1"/>
  <c r="H1278" i="1" s="1"/>
  <c r="H1283" i="1"/>
  <c r="G1279" i="1"/>
  <c r="G1241" i="1"/>
  <c r="E219" i="5"/>
  <c r="H339" i="9" s="1"/>
  <c r="H1240" i="1"/>
  <c r="H1239" i="1"/>
  <c r="D1224" i="1"/>
  <c r="H1224" i="1" s="1"/>
  <c r="G1232" i="1"/>
  <c r="E325" i="9"/>
  <c r="B325" i="9" s="1"/>
  <c r="E322" i="9"/>
  <c r="B322" i="9" s="1"/>
  <c r="G1226" i="1"/>
  <c r="E321" i="9"/>
  <c r="B321" i="9" s="1"/>
  <c r="G1224" i="1"/>
  <c r="G1225" i="1"/>
  <c r="G1221" i="1"/>
  <c r="G1218" i="1"/>
  <c r="G1217" i="1"/>
  <c r="G1215" i="1"/>
  <c r="G1216" i="1"/>
  <c r="G1213" i="1"/>
  <c r="H1208" i="1"/>
  <c r="G1211" i="1"/>
  <c r="H1206" i="1"/>
  <c r="G1201" i="1"/>
  <c r="F197" i="5"/>
  <c r="F181" i="5"/>
  <c r="E178" i="5"/>
  <c r="D1182" i="1" s="1"/>
  <c r="H1182" i="1" s="1"/>
  <c r="G1179" i="1"/>
  <c r="G1178" i="1"/>
  <c r="G1174" i="1"/>
  <c r="G1171" i="1"/>
  <c r="E317" i="9"/>
  <c r="B317" i="9" s="1"/>
  <c r="E313" i="9"/>
  <c r="B313" i="9" s="1"/>
  <c r="G1163" i="1"/>
  <c r="G1161" i="1"/>
  <c r="G1159" i="1"/>
  <c r="G1157" i="1"/>
  <c r="G1156" i="1"/>
  <c r="G1154" i="1"/>
  <c r="G1151" i="1"/>
  <c r="G1149" i="1"/>
  <c r="G1143" i="1"/>
  <c r="G1141" i="1"/>
  <c r="G1142" i="1"/>
  <c r="F136" i="5"/>
  <c r="H1137" i="1"/>
  <c r="H1135" i="1"/>
  <c r="G1132" i="1"/>
  <c r="H1132" i="1"/>
  <c r="E119" i="5"/>
  <c r="D1124" i="1" s="1"/>
  <c r="H1124" i="1" s="1"/>
  <c r="D1125" i="1"/>
  <c r="H1125" i="1" s="1"/>
  <c r="G1126" i="1"/>
  <c r="G1123" i="1"/>
  <c r="G1122" i="1"/>
  <c r="G1121" i="1"/>
  <c r="G1120" i="1"/>
  <c r="G1117" i="1"/>
  <c r="G1116" i="1"/>
  <c r="H1112" i="1"/>
  <c r="G1112" i="1"/>
  <c r="G1111" i="1"/>
  <c r="G1109" i="1"/>
  <c r="G1108" i="1"/>
  <c r="G1107" i="1"/>
  <c r="G1106" i="1"/>
  <c r="G1104" i="1"/>
  <c r="G1103" i="1"/>
  <c r="G1102" i="1"/>
  <c r="G1101" i="1"/>
  <c r="G1099" i="1"/>
  <c r="G1094" i="1"/>
  <c r="G1095" i="1"/>
  <c r="G1091" i="1"/>
  <c r="G1090" i="1"/>
  <c r="G1088" i="1"/>
  <c r="H1081" i="1"/>
  <c r="H1082" i="1"/>
  <c r="G1077" i="1"/>
  <c r="H1076" i="1"/>
  <c r="H1071" i="1"/>
  <c r="H1068" i="1"/>
  <c r="G1067" i="1"/>
  <c r="G1065" i="1"/>
  <c r="G1064" i="1"/>
  <c r="G1063" i="1"/>
  <c r="F56" i="5"/>
  <c r="G1058" i="1"/>
  <c r="F45" i="5"/>
  <c r="G1049" i="1"/>
  <c r="G1046" i="1"/>
  <c r="D1040" i="1"/>
  <c r="G1040" i="1" s="1"/>
  <c r="G1043" i="1"/>
  <c r="G1036" i="1"/>
  <c r="G1254" i="1"/>
  <c r="G1252" i="1"/>
  <c r="G1253" i="1"/>
  <c r="H1389" i="1"/>
  <c r="G1387" i="1"/>
  <c r="G1389" i="1"/>
  <c r="G1388" i="1"/>
  <c r="G1385" i="1"/>
  <c r="H1340" i="1"/>
  <c r="G1340" i="1"/>
  <c r="G1265" i="1"/>
  <c r="H1263" i="1"/>
  <c r="G1262" i="1"/>
  <c r="G1256" i="1"/>
  <c r="G1258" i="1"/>
  <c r="G1400" i="1"/>
  <c r="G1399" i="1"/>
  <c r="H1397" i="1"/>
  <c r="H1396" i="1"/>
  <c r="H1395" i="1"/>
  <c r="H1392" i="1"/>
  <c r="E311" i="9"/>
  <c r="B311" i="9" s="1"/>
  <c r="E324" i="9"/>
  <c r="B324" i="9" s="1"/>
  <c r="E326" i="9"/>
  <c r="B326" i="9" s="1"/>
  <c r="G1300" i="1"/>
  <c r="G1301" i="1"/>
  <c r="G1302" i="1"/>
  <c r="E335" i="9"/>
  <c r="B335" i="9" s="1"/>
  <c r="G1312" i="1"/>
  <c r="G422" i="1"/>
  <c r="G421" i="1"/>
  <c r="G414" i="1"/>
  <c r="G636" i="1"/>
  <c r="G635" i="1"/>
  <c r="E29" i="9"/>
  <c r="B29" i="9" s="1"/>
  <c r="E25" i="9"/>
  <c r="B25" i="9" s="1"/>
  <c r="G423" i="1"/>
  <c r="H1512" i="1"/>
  <c r="H1594" i="1"/>
  <c r="H1601" i="1"/>
  <c r="H1683" i="1"/>
  <c r="G1682" i="1"/>
  <c r="C1681" i="1"/>
  <c r="G1681" i="1" s="1"/>
  <c r="G1655" i="1"/>
  <c r="H1654" i="1"/>
  <c r="D51" i="8"/>
  <c r="C1628" i="1" s="1"/>
  <c r="H1628" i="1" s="1"/>
  <c r="H1638" i="1"/>
  <c r="C1634" i="1"/>
  <c r="G1626" i="1"/>
  <c r="G1613" i="1"/>
  <c r="C1604" i="1"/>
  <c r="H1604" i="1" s="1"/>
  <c r="H1610" i="1"/>
  <c r="H1609" i="1"/>
  <c r="H1606" i="1"/>
  <c r="G1602" i="1"/>
  <c r="H1602" i="1"/>
  <c r="H1605" i="1"/>
  <c r="H1593" i="1"/>
  <c r="G1587" i="1"/>
  <c r="G1590" i="1"/>
  <c r="C1585" i="1"/>
  <c r="H1585" i="1" s="1"/>
  <c r="H1583" i="1"/>
  <c r="G1583" i="1"/>
  <c r="G1586" i="1"/>
  <c r="F129" i="6"/>
  <c r="H1511" i="1"/>
  <c r="E114" i="6"/>
  <c r="H1507" i="1"/>
  <c r="H1503" i="1"/>
  <c r="H1505" i="1"/>
  <c r="G1471" i="1"/>
  <c r="G1458" i="1"/>
  <c r="F61" i="6"/>
  <c r="G1418" i="1"/>
  <c r="G1420" i="1"/>
  <c r="I27" i="3"/>
  <c r="D1401" i="1"/>
  <c r="G1409" i="1"/>
  <c r="G1412" i="1"/>
  <c r="E22" i="7"/>
  <c r="E5" i="7" s="1"/>
  <c r="G346" i="9" s="1"/>
  <c r="E346" i="9" s="1"/>
  <c r="J1569" i="1"/>
  <c r="D5" i="7"/>
  <c r="H34" i="3"/>
  <c r="C1555" i="1"/>
  <c r="H1563" i="1"/>
  <c r="G1569" i="1"/>
  <c r="H1569" i="1"/>
  <c r="I34" i="3"/>
  <c r="D1555" i="1"/>
  <c r="H1555" i="1" s="1"/>
  <c r="G1556" i="1"/>
  <c r="I1557" i="1"/>
  <c r="G1370" i="1"/>
  <c r="G1347" i="1"/>
  <c r="E337" i="9"/>
  <c r="B337" i="9" s="1"/>
  <c r="G1339" i="1"/>
  <c r="E307" i="9"/>
  <c r="B307" i="9" s="1"/>
  <c r="G1305" i="1"/>
  <c r="G1294" i="1"/>
  <c r="G1281" i="1"/>
  <c r="G1283" i="1"/>
  <c r="G1260" i="1"/>
  <c r="H1261" i="1"/>
  <c r="E303" i="9"/>
  <c r="B303" i="9" s="1"/>
  <c r="E255" i="5"/>
  <c r="D1259" i="1" s="1"/>
  <c r="G1251" i="1"/>
  <c r="H1201" i="1"/>
  <c r="H1203" i="1"/>
  <c r="H1200" i="1"/>
  <c r="H1198" i="1"/>
  <c r="G1189" i="1"/>
  <c r="G1185" i="1"/>
  <c r="G1188" i="1"/>
  <c r="G1184" i="1"/>
  <c r="G1182" i="1"/>
  <c r="G1183" i="1"/>
  <c r="G1170" i="1"/>
  <c r="G1172" i="1"/>
  <c r="G1168" i="1"/>
  <c r="G1165" i="1"/>
  <c r="G1164" i="1"/>
  <c r="G1155" i="1"/>
  <c r="G1158" i="1"/>
  <c r="G1153" i="1"/>
  <c r="G1087" i="1"/>
  <c r="G1092" i="1"/>
  <c r="F82" i="5"/>
  <c r="G1078" i="1"/>
  <c r="F63" i="5"/>
  <c r="G1060" i="1"/>
  <c r="G1057" i="1"/>
  <c r="G1059" i="1"/>
  <c r="G1053" i="1"/>
  <c r="G1050" i="1"/>
  <c r="G1052" i="1"/>
  <c r="G1041" i="1"/>
  <c r="G1039" i="1"/>
  <c r="G1034" i="1"/>
  <c r="G1035" i="1"/>
  <c r="G1031" i="1"/>
  <c r="G1030" i="1"/>
  <c r="G1028" i="1"/>
  <c r="G1027" i="1"/>
  <c r="G1026" i="1"/>
  <c r="G1024" i="1"/>
  <c r="G1025" i="1"/>
  <c r="G1023" i="1"/>
  <c r="H1018" i="1"/>
  <c r="H1015" i="1"/>
  <c r="G1013" i="1"/>
  <c r="G1014" i="1"/>
  <c r="E70" i="9"/>
  <c r="B70" i="9" s="1"/>
  <c r="G727" i="1"/>
  <c r="E33" i="9"/>
  <c r="B33" i="9" s="1"/>
  <c r="F236" i="9"/>
  <c r="B236" i="9" s="1"/>
  <c r="E329" i="9"/>
  <c r="B329" i="9" s="1"/>
  <c r="G646" i="1"/>
  <c r="F656" i="4"/>
  <c r="H399" i="1"/>
  <c r="F401" i="4"/>
  <c r="H381" i="1"/>
  <c r="E373" i="4"/>
  <c r="D368" i="1" s="1"/>
  <c r="H373" i="1"/>
  <c r="F374" i="4"/>
  <c r="F322" i="4"/>
  <c r="G298" i="1"/>
  <c r="E647" i="4"/>
  <c r="D641" i="1" s="1"/>
  <c r="G270" i="1"/>
  <c r="G271" i="1"/>
  <c r="F274" i="4"/>
  <c r="H258" i="1"/>
  <c r="G258" i="1"/>
  <c r="F262" i="4"/>
  <c r="F269" i="4"/>
  <c r="E81" i="9"/>
  <c r="B81" i="9" s="1"/>
  <c r="E230" i="4"/>
  <c r="D226" i="1" s="1"/>
  <c r="F246" i="4"/>
  <c r="F237" i="4"/>
  <c r="E69" i="9"/>
  <c r="B69" i="9" s="1"/>
  <c r="E221" i="4"/>
  <c r="E202" i="4"/>
  <c r="D198" i="1" s="1"/>
  <c r="F216" i="4"/>
  <c r="G190" i="1"/>
  <c r="G195" i="1"/>
  <c r="E57" i="9"/>
  <c r="B57" i="9" s="1"/>
  <c r="E54" i="9"/>
  <c r="B54" i="9" s="1"/>
  <c r="F241" i="9"/>
  <c r="B241" i="9" s="1"/>
  <c r="E53" i="9"/>
  <c r="B53" i="9" s="1"/>
  <c r="G174" i="1"/>
  <c r="H166" i="1"/>
  <c r="F170" i="4"/>
  <c r="H164" i="1"/>
  <c r="E49" i="9"/>
  <c r="B49" i="9" s="1"/>
  <c r="H161" i="1"/>
  <c r="E153" i="4"/>
  <c r="D149" i="1" s="1"/>
  <c r="G156" i="1"/>
  <c r="G158" i="1"/>
  <c r="F160" i="4"/>
  <c r="B237" i="9"/>
  <c r="F237" i="9"/>
  <c r="F125" i="4"/>
  <c r="H116" i="1"/>
  <c r="G108" i="1"/>
  <c r="E45" i="9"/>
  <c r="B45" i="9" s="1"/>
  <c r="E42" i="9"/>
  <c r="B42" i="9" s="1"/>
  <c r="B233" i="9"/>
  <c r="E82" i="4"/>
  <c r="D78" i="1" s="1"/>
  <c r="F232" i="9"/>
  <c r="B232" i="9" s="1"/>
  <c r="F91" i="4"/>
  <c r="F83" i="4"/>
  <c r="H54" i="1"/>
  <c r="G55" i="1"/>
  <c r="E49" i="4"/>
  <c r="D45" i="1" s="1"/>
  <c r="E30" i="9"/>
  <c r="B30" i="9" s="1"/>
  <c r="F29" i="4"/>
  <c r="F23" i="4"/>
  <c r="F229" i="9"/>
  <c r="B229" i="9" s="1"/>
  <c r="F8" i="4"/>
  <c r="I1550" i="1"/>
  <c r="I1565" i="1"/>
  <c r="I1580" i="1"/>
  <c r="I1566" i="1"/>
  <c r="I1575" i="1"/>
  <c r="I1578" i="1"/>
  <c r="G1539" i="1"/>
  <c r="G1540" i="1"/>
  <c r="G1541" i="1"/>
  <c r="G1543" i="1"/>
  <c r="G1545" i="1"/>
  <c r="G1547" i="1"/>
  <c r="J1548" i="1"/>
  <c r="H1549" i="1"/>
  <c r="I1549" i="1" s="1"/>
  <c r="J1550" i="1"/>
  <c r="H1551" i="1"/>
  <c r="I1551" i="1" s="1"/>
  <c r="J1552" i="1"/>
  <c r="J1554" i="1"/>
  <c r="J1565" i="1"/>
  <c r="H1566" i="1"/>
  <c r="H1568" i="1"/>
  <c r="I1568" i="1" s="1"/>
  <c r="H1570" i="1"/>
  <c r="I1570" i="1" s="1"/>
  <c r="J1573" i="1"/>
  <c r="H1574" i="1"/>
  <c r="I1574" i="1" s="1"/>
  <c r="J1575" i="1"/>
  <c r="H1576" i="1"/>
  <c r="I1576" i="1" s="1"/>
  <c r="J1578" i="1"/>
  <c r="H1579" i="1"/>
  <c r="I1579" i="1" s="1"/>
  <c r="J1580" i="1"/>
  <c r="H1581" i="1"/>
  <c r="I1581" i="1" s="1"/>
  <c r="H1591" i="1"/>
  <c r="H1595" i="1"/>
  <c r="H1599" i="1"/>
  <c r="H1603" i="1"/>
  <c r="H1607" i="1"/>
  <c r="H1611" i="1"/>
  <c r="H1615" i="1"/>
  <c r="H1619" i="1"/>
  <c r="H1623" i="1"/>
  <c r="H1627" i="1"/>
  <c r="H1631" i="1"/>
  <c r="H1635" i="1"/>
  <c r="H1639" i="1"/>
  <c r="H1644" i="1"/>
  <c r="G1644" i="1"/>
  <c r="G1650" i="1"/>
  <c r="G1660" i="1"/>
  <c r="H1660" i="1"/>
  <c r="G1668" i="1"/>
  <c r="H1668" i="1"/>
  <c r="G1676" i="1"/>
  <c r="H1676" i="1"/>
  <c r="G1684" i="1"/>
  <c r="H1684" i="1"/>
  <c r="E535" i="4"/>
  <c r="H1541" i="1"/>
  <c r="J1542" i="1"/>
  <c r="H1543" i="1"/>
  <c r="J1544" i="1"/>
  <c r="H1545" i="1"/>
  <c r="J1546" i="1"/>
  <c r="H1547" i="1"/>
  <c r="G1548" i="1"/>
  <c r="I1548" i="1" s="1"/>
  <c r="G1552" i="1"/>
  <c r="I1552" i="1" s="1"/>
  <c r="G1554" i="1"/>
  <c r="I1554" i="1" s="1"/>
  <c r="G1558" i="1"/>
  <c r="I1558" i="1" s="1"/>
  <c r="G1560" i="1"/>
  <c r="I1560" i="1" s="1"/>
  <c r="G1562" i="1"/>
  <c r="I1562" i="1" s="1"/>
  <c r="H1665" i="1"/>
  <c r="G1665" i="1"/>
  <c r="H1673" i="1"/>
  <c r="G1673" i="1"/>
  <c r="H1681" i="1"/>
  <c r="G1542" i="1"/>
  <c r="I1542" i="1" s="1"/>
  <c r="G1544" i="1"/>
  <c r="I1544" i="1" s="1"/>
  <c r="G1546" i="1"/>
  <c r="I1546" i="1" s="1"/>
  <c r="J1549" i="1"/>
  <c r="J1551" i="1"/>
  <c r="J1557" i="1"/>
  <c r="J1559" i="1"/>
  <c r="J1568" i="1"/>
  <c r="J1570" i="1"/>
  <c r="J1574" i="1"/>
  <c r="J1576" i="1"/>
  <c r="J1579" i="1"/>
  <c r="J1581" i="1"/>
  <c r="G1584" i="1"/>
  <c r="G1588" i="1"/>
  <c r="G1592" i="1"/>
  <c r="G1596" i="1"/>
  <c r="G1600" i="1"/>
  <c r="G1608" i="1"/>
  <c r="G1612" i="1"/>
  <c r="G1616" i="1"/>
  <c r="G1620" i="1"/>
  <c r="G1624" i="1"/>
  <c r="G1632" i="1"/>
  <c r="G1636" i="1"/>
  <c r="G1640" i="1"/>
  <c r="G1645" i="1"/>
  <c r="H1656" i="1"/>
  <c r="E639" i="4"/>
  <c r="D633" i="1" s="1"/>
  <c r="H1643" i="1"/>
  <c r="G1653" i="1"/>
  <c r="H1662" i="1"/>
  <c r="G1662" i="1"/>
  <c r="H1670" i="1"/>
  <c r="G1670" i="1"/>
  <c r="H1678" i="1"/>
  <c r="G1678" i="1"/>
  <c r="H1686" i="1"/>
  <c r="G1686" i="1"/>
  <c r="F273" i="4"/>
  <c r="E308" i="4"/>
  <c r="D82" i="4"/>
  <c r="E106" i="4"/>
  <c r="D102" i="1" s="1"/>
  <c r="D153" i="4"/>
  <c r="D164" i="4"/>
  <c r="D230" i="4"/>
  <c r="E273" i="4"/>
  <c r="D269" i="1" s="1"/>
  <c r="D309" i="4"/>
  <c r="D361" i="4"/>
  <c r="F426" i="4"/>
  <c r="F523" i="4"/>
  <c r="D584" i="4"/>
  <c r="F607" i="4"/>
  <c r="E12" i="5"/>
  <c r="D70" i="5"/>
  <c r="G314" i="9"/>
  <c r="F89" i="5"/>
  <c r="F120" i="5"/>
  <c r="E35" i="6"/>
  <c r="D89" i="6"/>
  <c r="D114" i="6"/>
  <c r="G1649" i="1"/>
  <c r="G1657" i="1"/>
  <c r="D7" i="5"/>
  <c r="E70" i="5"/>
  <c r="H314" i="9"/>
  <c r="E88" i="5"/>
  <c r="D1093" i="1" s="1"/>
  <c r="D135" i="5"/>
  <c r="G315" i="9"/>
  <c r="G316" i="9"/>
  <c r="D147" i="5"/>
  <c r="D203" i="5"/>
  <c r="D219" i="5"/>
  <c r="D255" i="5"/>
  <c r="F277" i="5"/>
  <c r="D35" i="6"/>
  <c r="D44" i="8"/>
  <c r="F58" i="4"/>
  <c r="D106" i="4"/>
  <c r="D6" i="4" s="1"/>
  <c r="E164" i="4"/>
  <c r="D202" i="4"/>
  <c r="D466" i="4"/>
  <c r="E648" i="4"/>
  <c r="D642" i="1" s="1"/>
  <c r="D88" i="5"/>
  <c r="H315" i="9"/>
  <c r="H316" i="9"/>
  <c r="F165" i="5"/>
  <c r="G336" i="9"/>
  <c r="F297" i="5"/>
  <c r="D5" i="6"/>
  <c r="F22" i="6"/>
  <c r="F50" i="6"/>
  <c r="F115" i="6"/>
  <c r="E7" i="4"/>
  <c r="F141" i="4"/>
  <c r="D321" i="4"/>
  <c r="D373" i="4"/>
  <c r="D430" i="4"/>
  <c r="D491" i="4"/>
  <c r="D536" i="4"/>
  <c r="D571" i="4"/>
  <c r="D629" i="4"/>
  <c r="H336" i="9"/>
  <c r="H310" i="9"/>
  <c r="G310" i="9"/>
  <c r="E310" i="9" s="1"/>
  <c r="B310" i="9" s="1"/>
  <c r="H309" i="9"/>
  <c r="G309" i="9"/>
  <c r="M228" i="9"/>
  <c r="G226" i="9"/>
  <c r="E226" i="9" s="1"/>
  <c r="B226" i="9" s="1"/>
  <c r="G222" i="9"/>
  <c r="E222" i="9" s="1"/>
  <c r="B222" i="9" s="1"/>
  <c r="G218" i="9"/>
  <c r="E218" i="9" s="1"/>
  <c r="B218" i="9" s="1"/>
  <c r="G214" i="9"/>
  <c r="E214" i="9" s="1"/>
  <c r="B214" i="9" s="1"/>
  <c r="G180" i="9"/>
  <c r="H179" i="9"/>
  <c r="G302" i="9"/>
  <c r="E302" i="9" s="1"/>
  <c r="B302" i="9" s="1"/>
  <c r="G300" i="9"/>
  <c r="E300" i="9" s="1"/>
  <c r="B300" i="9" s="1"/>
  <c r="H308" i="9"/>
  <c r="E308" i="9" s="1"/>
  <c r="B308" i="9" s="1"/>
  <c r="G224" i="9"/>
  <c r="E224" i="9" s="1"/>
  <c r="B224" i="9" s="1"/>
  <c r="G220" i="9"/>
  <c r="E220" i="9" s="1"/>
  <c r="B220" i="9" s="1"/>
  <c r="G216" i="9"/>
  <c r="E216" i="9" s="1"/>
  <c r="B216" i="9" s="1"/>
  <c r="G212" i="9"/>
  <c r="E212" i="9" s="1"/>
  <c r="B212" i="9" s="1"/>
  <c r="G211" i="9"/>
  <c r="E211" i="9" s="1"/>
  <c r="B211" i="9" s="1"/>
  <c r="G210" i="9"/>
  <c r="E210" i="9" s="1"/>
  <c r="B210" i="9" s="1"/>
  <c r="G209" i="9"/>
  <c r="E209" i="9" s="1"/>
  <c r="B209" i="9" s="1"/>
  <c r="G208" i="9"/>
  <c r="E208" i="9" s="1"/>
  <c r="B208" i="9" s="1"/>
  <c r="L207" i="9"/>
  <c r="F207"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03" i="9"/>
  <c r="E203" i="9" s="1"/>
  <c r="B203" i="9" s="1"/>
  <c r="G199" i="9"/>
  <c r="E199" i="9" s="1"/>
  <c r="B199" i="9" s="1"/>
  <c r="G195" i="9"/>
  <c r="E195" i="9" s="1"/>
  <c r="B195" i="9" s="1"/>
  <c r="G191" i="9"/>
  <c r="E191" i="9" s="1"/>
  <c r="B191" i="9" s="1"/>
  <c r="G187" i="9"/>
  <c r="E187" i="9" s="1"/>
  <c r="B187" i="9" s="1"/>
  <c r="G183" i="9"/>
  <c r="E183" i="9" s="1"/>
  <c r="B183" i="9" s="1"/>
  <c r="G179" i="9"/>
  <c r="E179" i="9" s="1"/>
  <c r="B179" i="9" s="1"/>
  <c r="G175" i="9"/>
  <c r="E175" i="9" s="1"/>
  <c r="B175" i="9" s="1"/>
  <c r="G301" i="9"/>
  <c r="E301" i="9" s="1"/>
  <c r="B301" i="9" s="1"/>
  <c r="G207" i="9"/>
  <c r="E207" i="9" s="1"/>
  <c r="B207" i="9" s="1"/>
  <c r="G204" i="9"/>
  <c r="E204" i="9" s="1"/>
  <c r="B204" i="9" s="1"/>
  <c r="G200" i="9"/>
  <c r="E200" i="9" s="1"/>
  <c r="B200" i="9" s="1"/>
  <c r="G196" i="9"/>
  <c r="E196" i="9" s="1"/>
  <c r="B196" i="9" s="1"/>
  <c r="G192" i="9"/>
  <c r="E192" i="9" s="1"/>
  <c r="B192" i="9" s="1"/>
  <c r="G188" i="9"/>
  <c r="E188" i="9" s="1"/>
  <c r="B188" i="9" s="1"/>
  <c r="G184" i="9"/>
  <c r="E184" i="9" s="1"/>
  <c r="B184" i="9" s="1"/>
  <c r="H180" i="9"/>
  <c r="G176" i="9"/>
  <c r="E176" i="9" s="1"/>
  <c r="B176" i="9" s="1"/>
  <c r="L228" i="9"/>
  <c r="G205" i="9"/>
  <c r="E205" i="9" s="1"/>
  <c r="B205" i="9" s="1"/>
  <c r="G201" i="9"/>
  <c r="E201" i="9" s="1"/>
  <c r="B201" i="9" s="1"/>
  <c r="G197" i="9"/>
  <c r="E197" i="9" s="1"/>
  <c r="B197" i="9" s="1"/>
  <c r="G193" i="9"/>
  <c r="E193" i="9" s="1"/>
  <c r="B193" i="9" s="1"/>
  <c r="G189" i="9"/>
  <c r="E189" i="9" s="1"/>
  <c r="B189" i="9" s="1"/>
  <c r="G185" i="9"/>
  <c r="E185" i="9" s="1"/>
  <c r="B185" i="9" s="1"/>
  <c r="G181" i="9"/>
  <c r="E181" i="9" s="1"/>
  <c r="B181" i="9" s="1"/>
  <c r="G177" i="9"/>
  <c r="E177" i="9" s="1"/>
  <c r="B177" i="9" s="1"/>
  <c r="G206" i="9"/>
  <c r="E206" i="9" s="1"/>
  <c r="B206" i="9" s="1"/>
  <c r="G202" i="9"/>
  <c r="E202" i="9" s="1"/>
  <c r="B202" i="9" s="1"/>
  <c r="G198" i="9"/>
  <c r="E198" i="9" s="1"/>
  <c r="B198" i="9" s="1"/>
  <c r="G194" i="9"/>
  <c r="E194" i="9" s="1"/>
  <c r="B194" i="9" s="1"/>
  <c r="G190" i="9"/>
  <c r="E190" i="9" s="1"/>
  <c r="B190" i="9" s="1"/>
  <c r="G186" i="9"/>
  <c r="E186" i="9" s="1"/>
  <c r="B186" i="9" s="1"/>
  <c r="G182" i="9"/>
  <c r="E182" i="9" s="1"/>
  <c r="B182" i="9" s="1"/>
  <c r="G178" i="9"/>
  <c r="E178" i="9" s="1"/>
  <c r="B178" i="9" s="1"/>
  <c r="G174" i="9"/>
  <c r="E174" i="9" s="1"/>
  <c r="B174" i="9" s="1"/>
  <c r="I10" i="9"/>
  <c r="E61" i="9"/>
  <c r="B61" i="9" s="1"/>
  <c r="B63" i="9"/>
  <c r="B62" i="9"/>
  <c r="B158" i="9"/>
  <c r="B255" i="9"/>
  <c r="B271" i="9"/>
  <c r="E165" i="9"/>
  <c r="B165" i="9" s="1"/>
  <c r="B290" i="9"/>
  <c r="F235" i="9"/>
  <c r="B235" i="9" s="1"/>
  <c r="F243" i="9"/>
  <c r="B243" i="9" s="1"/>
  <c r="F251" i="9"/>
  <c r="B251" i="9" s="1"/>
  <c r="F259" i="9"/>
  <c r="B259" i="9" s="1"/>
  <c r="F267" i="9"/>
  <c r="B267" i="9" s="1"/>
  <c r="F275" i="9"/>
  <c r="B275" i="9" s="1"/>
  <c r="F291" i="9"/>
  <c r="B291" i="9" s="1"/>
  <c r="B318" i="9"/>
  <c r="F231" i="9"/>
  <c r="B231" i="9" s="1"/>
  <c r="F239" i="9"/>
  <c r="B239" i="9" s="1"/>
  <c r="F247" i="9"/>
  <c r="B247" i="9" s="1"/>
  <c r="F255" i="9"/>
  <c r="F263" i="9"/>
  <c r="B263" i="9" s="1"/>
  <c r="F271" i="9"/>
  <c r="F298" i="9"/>
  <c r="E312" i="9"/>
  <c r="B312" i="9" s="1"/>
  <c r="E320" i="9"/>
  <c r="B320" i="9" s="1"/>
  <c r="G1628" i="1" l="1"/>
  <c r="E309" i="9"/>
  <c r="B309" i="9" s="1"/>
  <c r="G1278" i="1"/>
  <c r="D1223" i="1"/>
  <c r="E177" i="5"/>
  <c r="H19" i="9" s="1"/>
  <c r="E19" i="9" s="1"/>
  <c r="B19" i="9" s="1"/>
  <c r="F178" i="5"/>
  <c r="G1124" i="1"/>
  <c r="G1125" i="1"/>
  <c r="E314" i="9"/>
  <c r="B314" i="9" s="1"/>
  <c r="H1040" i="1"/>
  <c r="F228" i="9"/>
  <c r="B228" i="9" s="1"/>
  <c r="G1604" i="1"/>
  <c r="D45" i="8"/>
  <c r="I40" i="3" s="1"/>
  <c r="G1634" i="1"/>
  <c r="H1634" i="1"/>
  <c r="G1585" i="1"/>
  <c r="I30" i="3"/>
  <c r="D1510" i="1"/>
  <c r="E141" i="6"/>
  <c r="I31" i="3" s="1"/>
  <c r="I1569" i="1"/>
  <c r="H33" i="3"/>
  <c r="C1538" i="1"/>
  <c r="I33" i="3"/>
  <c r="D1538" i="1"/>
  <c r="G1555" i="1"/>
  <c r="E251" i="5"/>
  <c r="D1255" i="1" s="1"/>
  <c r="E316" i="9"/>
  <c r="B316" i="9" s="1"/>
  <c r="E360" i="4"/>
  <c r="D355" i="1" s="1"/>
  <c r="H641" i="1"/>
  <c r="G641" i="1"/>
  <c r="F221" i="4"/>
  <c r="D217" i="1"/>
  <c r="F49" i="4"/>
  <c r="G45" i="1"/>
  <c r="H45" i="1"/>
  <c r="H17" i="3"/>
  <c r="C2" i="1"/>
  <c r="F536" i="4"/>
  <c r="D535" i="4"/>
  <c r="C530" i="1"/>
  <c r="F321" i="4"/>
  <c r="C316" i="1"/>
  <c r="F202" i="4"/>
  <c r="C198" i="1"/>
  <c r="I39" i="3"/>
  <c r="C1621" i="1"/>
  <c r="F255" i="5"/>
  <c r="D251" i="5"/>
  <c r="C1259" i="1"/>
  <c r="E7" i="5"/>
  <c r="F7" i="5" s="1"/>
  <c r="D1017" i="1"/>
  <c r="F230" i="4"/>
  <c r="C226" i="1"/>
  <c r="F82" i="4"/>
  <c r="C78" i="1"/>
  <c r="F648" i="4"/>
  <c r="F491" i="4"/>
  <c r="C485" i="1"/>
  <c r="E336" i="9"/>
  <c r="B336" i="9" s="1"/>
  <c r="F88" i="5"/>
  <c r="C1093" i="1"/>
  <c r="E152" i="4"/>
  <c r="D160" i="1"/>
  <c r="G339" i="9"/>
  <c r="E339" i="9" s="1"/>
  <c r="B339" i="9" s="1"/>
  <c r="F219" i="5"/>
  <c r="C1223" i="1"/>
  <c r="E315" i="9"/>
  <c r="B315" i="9" s="1"/>
  <c r="E69" i="5"/>
  <c r="D1075" i="1"/>
  <c r="F114" i="6"/>
  <c r="H30" i="3"/>
  <c r="C1510" i="1"/>
  <c r="F361" i="4"/>
  <c r="D360" i="4"/>
  <c r="C356" i="1"/>
  <c r="F164" i="4"/>
  <c r="C160" i="1"/>
  <c r="D303" i="1"/>
  <c r="E640" i="4"/>
  <c r="D634" i="1" s="1"/>
  <c r="D529" i="1"/>
  <c r="I1545" i="1"/>
  <c r="E180" i="9"/>
  <c r="B180" i="9" s="1"/>
  <c r="B346" i="9"/>
  <c r="E345" i="9"/>
  <c r="I10" i="3" s="1"/>
  <c r="F629" i="4"/>
  <c r="C623" i="1"/>
  <c r="F430" i="4"/>
  <c r="C424" i="1"/>
  <c r="E6" i="4"/>
  <c r="F7" i="4"/>
  <c r="D3" i="1"/>
  <c r="D141" i="6"/>
  <c r="H27" i="3"/>
  <c r="F5" i="6"/>
  <c r="C1401" i="1"/>
  <c r="H642" i="1"/>
  <c r="G642" i="1"/>
  <c r="F106" i="4"/>
  <c r="C102" i="1"/>
  <c r="F35" i="6"/>
  <c r="H28" i="3"/>
  <c r="C1431" i="1"/>
  <c r="G338" i="9"/>
  <c r="E338" i="9" s="1"/>
  <c r="B338" i="9" s="1"/>
  <c r="F203" i="5"/>
  <c r="C1207" i="1"/>
  <c r="F135" i="5"/>
  <c r="C1140" i="1"/>
  <c r="H22" i="3"/>
  <c r="C1012" i="1"/>
  <c r="F89" i="6"/>
  <c r="C1485" i="1"/>
  <c r="F584" i="4"/>
  <c r="C578" i="1"/>
  <c r="F309" i="4"/>
  <c r="D308" i="4"/>
  <c r="D422" i="4" s="1"/>
  <c r="C304" i="1"/>
  <c r="H24" i="9"/>
  <c r="D152" i="4"/>
  <c r="G24" i="9"/>
  <c r="F153" i="4"/>
  <c r="C149" i="1"/>
  <c r="D177" i="5"/>
  <c r="I1543" i="1"/>
  <c r="F571" i="4"/>
  <c r="C565" i="1"/>
  <c r="F373" i="4"/>
  <c r="C368" i="1"/>
  <c r="F466" i="4"/>
  <c r="C460" i="1"/>
  <c r="F147" i="5"/>
  <c r="C1152" i="1"/>
  <c r="I28" i="3"/>
  <c r="D1431" i="1"/>
  <c r="F70" i="5"/>
  <c r="D69" i="5"/>
  <c r="C1075" i="1"/>
  <c r="H269" i="1"/>
  <c r="G269" i="1"/>
  <c r="F12" i="5"/>
  <c r="I1541" i="1"/>
  <c r="I24" i="3" l="1"/>
  <c r="D1181" i="1"/>
  <c r="E24" i="9"/>
  <c r="B24" i="9" s="1"/>
  <c r="G343" i="9"/>
  <c r="E343" i="9" s="1"/>
  <c r="G344" i="9"/>
  <c r="E344" i="9" s="1"/>
  <c r="B344" i="9" s="1"/>
  <c r="K1481" i="9"/>
  <c r="C1622" i="1"/>
  <c r="H1622" i="1"/>
  <c r="G1622" i="1"/>
  <c r="D1537" i="1"/>
  <c r="H9" i="3" s="1"/>
  <c r="H1538" i="1"/>
  <c r="G1538" i="1"/>
  <c r="I25" i="3"/>
  <c r="E176" i="5"/>
  <c r="D1180" i="1" s="1"/>
  <c r="E417" i="4"/>
  <c r="D412" i="1" s="1"/>
  <c r="E418" i="4"/>
  <c r="D413" i="1" s="1"/>
  <c r="G217" i="1"/>
  <c r="H217" i="1"/>
  <c r="D643" i="4"/>
  <c r="C417" i="1"/>
  <c r="D176" i="5"/>
  <c r="F177" i="5"/>
  <c r="H24" i="3"/>
  <c r="C1181" i="1"/>
  <c r="F141" i="6"/>
  <c r="H31" i="3"/>
  <c r="C1537" i="1"/>
  <c r="E422" i="4"/>
  <c r="I17" i="3"/>
  <c r="D2" i="1"/>
  <c r="H2" i="1" s="1"/>
  <c r="H623" i="1"/>
  <c r="G623" i="1"/>
  <c r="H1093" i="1"/>
  <c r="G1093" i="1"/>
  <c r="F69" i="5"/>
  <c r="H23" i="3"/>
  <c r="C1074" i="1"/>
  <c r="H578" i="1"/>
  <c r="G578" i="1"/>
  <c r="H1140" i="1"/>
  <c r="G1140" i="1"/>
  <c r="H102" i="1"/>
  <c r="G102" i="1"/>
  <c r="H1401" i="1"/>
  <c r="G1401" i="1"/>
  <c r="H424" i="1"/>
  <c r="G424" i="1"/>
  <c r="H356" i="1"/>
  <c r="G356" i="1"/>
  <c r="F251" i="5"/>
  <c r="H25" i="3"/>
  <c r="C1255" i="1"/>
  <c r="H316" i="1"/>
  <c r="G316" i="1"/>
  <c r="D299" i="4"/>
  <c r="F152" i="4"/>
  <c r="H18" i="3"/>
  <c r="C148" i="1"/>
  <c r="H1510" i="1"/>
  <c r="G1510" i="1"/>
  <c r="I23" i="3"/>
  <c r="D1074" i="1"/>
  <c r="H226" i="1"/>
  <c r="G226" i="1"/>
  <c r="H1259" i="1"/>
  <c r="G1259" i="1"/>
  <c r="D640" i="4"/>
  <c r="F535" i="4"/>
  <c r="C529" i="1"/>
  <c r="H1152" i="1"/>
  <c r="G1152" i="1"/>
  <c r="H368" i="1"/>
  <c r="G368" i="1"/>
  <c r="H149" i="1"/>
  <c r="G149" i="1"/>
  <c r="G348" i="9"/>
  <c r="E348" i="9" s="1"/>
  <c r="H304" i="1"/>
  <c r="G304" i="1"/>
  <c r="D6" i="5"/>
  <c r="H1431" i="1"/>
  <c r="G1431" i="1"/>
  <c r="H3" i="1"/>
  <c r="G3" i="1"/>
  <c r="D639" i="4"/>
  <c r="F360" i="4"/>
  <c r="D418" i="4"/>
  <c r="C355" i="1"/>
  <c r="H1223" i="1"/>
  <c r="G1223" i="1"/>
  <c r="H78" i="1"/>
  <c r="G78" i="1"/>
  <c r="H1017" i="1"/>
  <c r="G1017" i="1"/>
  <c r="F6" i="4"/>
  <c r="H1075" i="1"/>
  <c r="G1075" i="1"/>
  <c r="H460" i="1"/>
  <c r="G460" i="1"/>
  <c r="H565" i="1"/>
  <c r="G565" i="1"/>
  <c r="D417" i="4"/>
  <c r="F308" i="4"/>
  <c r="C303" i="1"/>
  <c r="H1485" i="1"/>
  <c r="G1485" i="1"/>
  <c r="H1207" i="1"/>
  <c r="G1207" i="1"/>
  <c r="H160" i="1"/>
  <c r="G160" i="1"/>
  <c r="E299" i="4"/>
  <c r="I18" i="3"/>
  <c r="D148" i="1"/>
  <c r="H485" i="1"/>
  <c r="G485" i="1"/>
  <c r="I22" i="3"/>
  <c r="E6" i="5"/>
  <c r="D1012" i="1"/>
  <c r="H1012" i="1" s="1"/>
  <c r="H1621" i="1"/>
  <c r="G1621" i="1"/>
  <c r="H11" i="3"/>
  <c r="H198" i="1"/>
  <c r="G198" i="1"/>
  <c r="H530" i="1"/>
  <c r="G530" i="1"/>
  <c r="E342" i="9" l="1"/>
  <c r="I11" i="3" s="1"/>
  <c r="B343" i="9"/>
  <c r="G2" i="1"/>
  <c r="F417" i="4"/>
  <c r="C412" i="1"/>
  <c r="F418" i="4"/>
  <c r="C413" i="1"/>
  <c r="H148" i="1"/>
  <c r="G148" i="1"/>
  <c r="E643" i="4"/>
  <c r="F643" i="4" s="1"/>
  <c r="D417" i="1"/>
  <c r="H417" i="1" s="1"/>
  <c r="H1181" i="1"/>
  <c r="G1181" i="1"/>
  <c r="N3" i="9"/>
  <c r="H529" i="1"/>
  <c r="G529" i="1"/>
  <c r="K3" i="9"/>
  <c r="H1537" i="1"/>
  <c r="G1537" i="1"/>
  <c r="F639" i="4"/>
  <c r="C633" i="1"/>
  <c r="H1255" i="1"/>
  <c r="G1255" i="1"/>
  <c r="G1012" i="1"/>
  <c r="H1074" i="1"/>
  <c r="G1074" i="1"/>
  <c r="C637" i="1"/>
  <c r="H299" i="9"/>
  <c r="D1011" i="1"/>
  <c r="H303" i="1"/>
  <c r="G303" i="1"/>
  <c r="E347" i="9"/>
  <c r="I9" i="3" s="1"/>
  <c r="B348" i="9"/>
  <c r="E423" i="4"/>
  <c r="E424" i="4" s="1"/>
  <c r="D419" i="1" s="1"/>
  <c r="E301" i="4"/>
  <c r="D297" i="1" s="1"/>
  <c r="D295" i="1"/>
  <c r="H355" i="1"/>
  <c r="G355" i="1"/>
  <c r="G306" i="9"/>
  <c r="E306" i="9" s="1"/>
  <c r="B306" i="9" s="1"/>
  <c r="G299" i="9"/>
  <c r="F6" i="5"/>
  <c r="C1011" i="1"/>
  <c r="F640" i="4"/>
  <c r="C634" i="1"/>
  <c r="D423" i="4"/>
  <c r="D301" i="4"/>
  <c r="F299" i="4"/>
  <c r="C295" i="1"/>
  <c r="D300" i="4"/>
  <c r="E300" i="4"/>
  <c r="D296" i="1" s="1"/>
  <c r="F176" i="5"/>
  <c r="C1180" i="1"/>
  <c r="F422" i="4"/>
  <c r="E299" i="9" l="1"/>
  <c r="B299" i="9" s="1"/>
  <c r="G417" i="1"/>
  <c r="F300" i="4"/>
  <c r="C296" i="1"/>
  <c r="D644" i="4"/>
  <c r="F423" i="4"/>
  <c r="D425" i="4"/>
  <c r="C418" i="1"/>
  <c r="G20" i="9"/>
  <c r="D424" i="4"/>
  <c r="H1180" i="1"/>
  <c r="G1180" i="1"/>
  <c r="H634" i="1"/>
  <c r="G634" i="1"/>
  <c r="H633" i="1"/>
  <c r="G633" i="1"/>
  <c r="F301" i="4"/>
  <c r="C297" i="1"/>
  <c r="H8" i="3"/>
  <c r="H1011" i="1"/>
  <c r="G1011" i="1"/>
  <c r="E644" i="4"/>
  <c r="E425" i="4"/>
  <c r="D420" i="1" s="1"/>
  <c r="D418" i="1"/>
  <c r="H20" i="9"/>
  <c r="H412" i="1"/>
  <c r="G412" i="1"/>
  <c r="H295" i="1"/>
  <c r="G295" i="1"/>
  <c r="D637" i="1"/>
  <c r="H637" i="1" s="1"/>
  <c r="H413" i="1"/>
  <c r="G413" i="1"/>
  <c r="M3" i="9" l="1"/>
  <c r="E20" i="9"/>
  <c r="B20" i="9" s="1"/>
  <c r="F644" i="4"/>
  <c r="D646" i="4"/>
  <c r="C638" i="1"/>
  <c r="D645" i="4"/>
  <c r="E646" i="4"/>
  <c r="D638" i="1"/>
  <c r="H297" i="1"/>
  <c r="G297" i="1"/>
  <c r="G637" i="1"/>
  <c r="H418" i="1"/>
  <c r="G418" i="1"/>
  <c r="F425" i="4"/>
  <c r="C420" i="1"/>
  <c r="H296" i="1"/>
  <c r="G296" i="1"/>
  <c r="E645" i="4"/>
  <c r="F424" i="4"/>
  <c r="C419" i="1"/>
  <c r="E649" i="4" l="1"/>
  <c r="D639" i="1"/>
  <c r="E650" i="4"/>
  <c r="D640" i="1"/>
  <c r="D649" i="4"/>
  <c r="F645" i="4"/>
  <c r="C639" i="1"/>
  <c r="H638" i="1"/>
  <c r="G638" i="1"/>
  <c r="H419" i="1"/>
  <c r="G419" i="1"/>
  <c r="H420" i="1"/>
  <c r="G420" i="1"/>
  <c r="F646" i="4"/>
  <c r="D650" i="4"/>
  <c r="C640" i="1"/>
  <c r="H334" i="9"/>
  <c r="G334" i="9"/>
  <c r="E334" i="9" l="1"/>
  <c r="B334" i="9" s="1"/>
  <c r="H639" i="1"/>
  <c r="G639" i="1"/>
  <c r="I20" i="3"/>
  <c r="D644" i="1"/>
  <c r="F650" i="4"/>
  <c r="H20" i="3"/>
  <c r="C644" i="1"/>
  <c r="H640" i="1"/>
  <c r="G640" i="1"/>
  <c r="F649" i="4"/>
  <c r="H19" i="3"/>
  <c r="C643" i="1"/>
  <c r="G297" i="9"/>
  <c r="E297" i="9" s="1"/>
  <c r="B297" i="9" s="1"/>
  <c r="I19" i="3"/>
  <c r="D643" i="1"/>
  <c r="H7" i="3" l="1"/>
  <c r="J3" i="9" s="1"/>
  <c r="E298" i="9"/>
  <c r="I8" i="3" s="1"/>
  <c r="H643" i="1"/>
  <c r="G643" i="1"/>
  <c r="H644" i="1"/>
  <c r="G644" i="1"/>
  <c r="G295" i="9" l="1"/>
  <c r="L293" i="9"/>
  <c r="F293" i="9" s="1"/>
  <c r="H295" i="9"/>
  <c r="H18" i="9"/>
  <c r="G18" i="9"/>
  <c r="I6" i="9"/>
  <c r="K12" i="9"/>
  <c r="G17" i="9"/>
  <c r="I7" i="9"/>
  <c r="K13" i="9"/>
  <c r="K6" i="9"/>
  <c r="J11" i="9"/>
  <c r="I17" i="9"/>
  <c r="H22" i="9"/>
  <c r="I9" i="9"/>
  <c r="G15" i="9"/>
  <c r="I5" i="9"/>
  <c r="H16" i="9"/>
  <c r="K8" i="9"/>
  <c r="J13" i="9"/>
  <c r="K9" i="9"/>
  <c r="L15" i="9"/>
  <c r="G21" i="9"/>
  <c r="J7" i="9"/>
  <c r="I12" i="9"/>
  <c r="K11" i="9"/>
  <c r="J17" i="9"/>
  <c r="J9" i="9"/>
  <c r="H15" i="9"/>
  <c r="K5" i="9"/>
  <c r="J10" i="9"/>
  <c r="M16" i="9"/>
  <c r="G22" i="9"/>
  <c r="I8" i="9"/>
  <c r="M15" i="9"/>
  <c r="K7" i="9"/>
  <c r="J12" i="9"/>
  <c r="K10" i="9"/>
  <c r="H21" i="9"/>
  <c r="I13" i="9"/>
  <c r="J5" i="9"/>
  <c r="L16" i="9"/>
  <c r="J6" i="9"/>
  <c r="I11" i="9"/>
  <c r="H17" i="9"/>
  <c r="G16" i="9"/>
  <c r="E16" i="9" s="1"/>
  <c r="J8" i="9"/>
  <c r="E11" i="9" l="1"/>
  <c r="B11" i="9" s="1"/>
  <c r="E13" i="9"/>
  <c r="B13" i="9" s="1"/>
  <c r="E22" i="9"/>
  <c r="B22" i="9" s="1"/>
  <c r="F16" i="9"/>
  <c r="B16" i="9" s="1"/>
  <c r="E15" i="9"/>
  <c r="E17" i="9"/>
  <c r="B17" i="9" s="1"/>
  <c r="E10" i="9"/>
  <c r="B10" i="9" s="1"/>
  <c r="E21" i="9"/>
  <c r="B21" i="9" s="1"/>
  <c r="E9" i="9"/>
  <c r="B9" i="9" s="1"/>
  <c r="E8" i="9"/>
  <c r="B8" i="9" s="1"/>
  <c r="F15" i="9"/>
  <c r="E6" i="9"/>
  <c r="B6" i="9" s="1"/>
  <c r="B293" i="9"/>
  <c r="F23" i="9"/>
  <c r="E12" i="9"/>
  <c r="B12" i="9" s="1"/>
  <c r="E5" i="9"/>
  <c r="E7" i="9"/>
  <c r="B7" i="9" s="1"/>
  <c r="E18" i="9"/>
  <c r="B18" i="9" s="1"/>
  <c r="E295" i="9"/>
  <c r="F14" i="9" l="1"/>
  <c r="F3" i="9" s="1"/>
  <c r="B295" i="9"/>
  <c r="E23" i="9"/>
  <c r="I7" i="3" s="1"/>
  <c r="E4" i="9"/>
  <c r="B5" i="9"/>
  <c r="E14" i="9"/>
  <c r="I13" i="3" s="1"/>
  <c r="B15" i="9"/>
  <c r="E3" i="9" l="1"/>
</calcChain>
</file>

<file path=xl/sharedStrings.xml><?xml version="1.0" encoding="utf-8"?>
<sst xmlns="http://schemas.openxmlformats.org/spreadsheetml/2006/main" count="4733" uniqueCount="3657">
  <si>
    <t>Obveznik:</t>
  </si>
  <si>
    <t>31286 - OPĆINA VINICA</t>
  </si>
  <si>
    <t>Razina:</t>
  </si>
  <si>
    <t>22</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</si>
  <si>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</si>
  <si>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</si>
  <si>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</si>
  <si>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</si>
  <si>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</si>
  <si>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</si>
  <si>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</si>
  <si>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</si>
  <si>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</si>
  <si>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</si>
  <si>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</si>
  <si>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</si>
  <si>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</si>
  <si>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</si>
  <si>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</si>
  <si>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</si>
  <si>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</si>
  <si>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</si>
  <si>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</si>
  <si>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</si>
  <si>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</si>
  <si>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</si>
  <si>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</si>
  <si>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</si>
  <si>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</si>
  <si>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</si>
  <si>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</si>
  <si>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</si>
  <si>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</si>
  <si>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</si>
  <si>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</si>
  <si>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</si>
  <si>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</si>
  <si>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</si>
  <si>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</si>
  <si>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</si>
  <si>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</si>
  <si>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</si>
  <si>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</si>
  <si>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</si>
  <si>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</si>
  <si>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</si>
  <si>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</si>
  <si>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</si>
  <si>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</si>
  <si>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</si>
  <si>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</si>
  <si>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</si>
  <si>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</si>
  <si>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</si>
  <si>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</si>
  <si>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</si>
  <si>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</si>
  <si>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</si>
  <si>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</si>
  <si>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</si>
  <si>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</si>
  <si>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</si>
  <si>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</si>
  <si>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</si>
  <si>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</si>
  <si>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</si>
  <si>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</si>
  <si>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</si>
  <si>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</si>
  <si>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</si>
  <si>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</si>
  <si>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</si>
  <si>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</si>
  <si>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</si>
  <si>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</si>
  <si>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</si>
  <si>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</si>
  <si>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</si>
  <si>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</si>
  <si>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</si>
  <si>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</si>
  <si>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</si>
  <si>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</si>
  <si>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</si>
  <si>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</si>
  <si>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</si>
  <si>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</si>
  <si>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</si>
  <si>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</si>
  <si>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</si>
  <si>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</si>
  <si>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</si>
  <si>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</si>
  <si>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</si>
  <si>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</si>
  <si>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</si>
  <si>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</si>
  <si>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</si>
  <si>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</si>
  <si>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</si>
  <si>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</si>
  <si>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</si>
  <si>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</si>
  <si>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</si>
  <si>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</si>
  <si>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</si>
  <si>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</si>
  <si>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</si>
  <si>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</si>
  <si>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</si>
  <si>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</si>
  <si>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</si>
  <si>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</si>
  <si>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</si>
  <si>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</si>
  <si>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</si>
  <si>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</si>
  <si>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</si>
  <si>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</si>
  <si>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</si>
  <si>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</si>
  <si>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</si>
  <si>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</si>
  <si>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</si>
  <si>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</si>
  <si>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</si>
  <si>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</si>
  <si>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</si>
  <si>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</si>
  <si>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</si>
  <si>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</si>
  <si>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</si>
  <si>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</si>
  <si>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</si>
  <si>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</si>
  <si>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</si>
  <si>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</si>
  <si>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</si>
  <si>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</si>
  <si>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</si>
  <si>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</si>
  <si>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</si>
  <si>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</si>
  <si>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</si>
  <si>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</si>
  <si>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</si>
  <si>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</si>
  <si>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</si>
  <si>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</si>
  <si>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</si>
  <si>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</si>
  <si>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</si>
  <si>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</si>
  <si>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</si>
  <si>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</si>
  <si>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</si>
  <si>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</si>
  <si>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</si>
  <si>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</si>
  <si>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</si>
  <si>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</si>
  <si>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</si>
  <si>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</si>
  <si>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</si>
  <si>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</si>
  <si>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</si>
  <si>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</si>
  <si>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</si>
  <si>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</si>
  <si>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</si>
  <si>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</si>
  <si>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</si>
  <si>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</si>
  <si>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</si>
  <si>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</si>
  <si>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</si>
  <si>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</si>
  <si>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</si>
  <si>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</si>
  <si>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</si>
  <si>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</si>
  <si>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</si>
  <si>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</si>
  <si>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</si>
  <si>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</si>
  <si>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</si>
  <si>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</si>
  <si>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</si>
  <si>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</si>
  <si>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</si>
  <si>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</si>
  <si>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</si>
  <si>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</si>
  <si>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</si>
  <si>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</si>
  <si>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</si>
  <si>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</si>
  <si>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</si>
  <si>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</si>
  <si>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</si>
  <si>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</si>
  <si>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</si>
  <si>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</si>
  <si>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</si>
  <si>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</si>
  <si>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</si>
  <si>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</si>
  <si>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</si>
  <si>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</si>
  <si>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</si>
  <si>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</si>
  <si>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</si>
  <si>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</si>
  <si>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</si>
  <si>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</si>
  <si>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</si>
  <si>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</si>
  <si>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</si>
  <si>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</si>
  <si>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</si>
  <si>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</si>
  <si>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</si>
  <si>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</si>
  <si>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</si>
  <si>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</si>
  <si>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</si>
  <si>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</si>
  <si>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</si>
  <si>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</si>
  <si>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</si>
  <si>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</si>
  <si>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</si>
  <si>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</si>
  <si>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</si>
  <si>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</si>
  <si>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</si>
  <si>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</si>
  <si>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</si>
  <si>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</si>
  <si>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</si>
  <si>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</si>
  <si>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</si>
  <si>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</si>
  <si>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</si>
  <si>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</si>
  <si>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</si>
  <si>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</si>
  <si>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</si>
  <si>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</si>
  <si>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</si>
  <si>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</si>
  <si>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</si>
  <si>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</si>
  <si>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</si>
  <si>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</si>
  <si>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</si>
  <si>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</si>
  <si>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</si>
  <si>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</si>
  <si>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</si>
  <si>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</si>
  <si>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</si>
  <si>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</si>
  <si>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</si>
  <si>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</si>
  <si>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</si>
  <si>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</si>
  <si>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</si>
  <si>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</si>
  <si>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</si>
  <si>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</si>
  <si>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</si>
  <si>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</si>
  <si>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</si>
  <si>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</si>
  <si>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</si>
  <si>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</si>
  <si>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</si>
  <si>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</si>
  <si>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</si>
  <si>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</si>
  <si>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</si>
  <si>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</si>
  <si>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</si>
  <si>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</si>
  <si>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</si>
  <si>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</si>
  <si>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</si>
  <si>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</si>
  <si>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</si>
  <si>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</si>
  <si>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</si>
  <si>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</si>
  <si>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</si>
  <si>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</si>
  <si>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</si>
  <si>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</si>
  <si>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</si>
  <si>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</si>
  <si>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</si>
  <si>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</si>
  <si>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</si>
  <si>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</si>
  <si>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</si>
  <si>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</si>
  <si>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</si>
  <si>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</si>
  <si>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</si>
  <si>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</si>
  <si>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</si>
  <si>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</si>
  <si>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</si>
  <si>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</si>
  <si>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</si>
  <si>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</si>
  <si>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</si>
  <si>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</si>
  <si>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</si>
  <si>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</si>
  <si>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</si>
  <si>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</si>
  <si>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</si>
  <si>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</si>
  <si>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</si>
  <si>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</si>
  <si>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</si>
  <si>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</si>
  <si>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</si>
  <si>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</si>
  <si>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</si>
  <si>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</si>
  <si>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</si>
  <si>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</si>
  <si>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</si>
  <si>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</si>
  <si>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</si>
  <si>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</si>
  <si>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</si>
  <si>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</si>
  <si>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</si>
  <si>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</si>
  <si>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</si>
  <si>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</si>
  <si>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</si>
  <si>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</si>
  <si>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</si>
  <si>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</si>
  <si>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</si>
  <si>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</si>
  <si>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</si>
  <si>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</si>
  <si>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</si>
  <si>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</si>
  <si>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</si>
  <si>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</si>
  <si>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</si>
  <si>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</si>
  <si>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</si>
  <si>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</si>
  <si>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</si>
  <si>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</si>
  <si>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</si>
  <si>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</si>
  <si>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</si>
  <si>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</si>
  <si>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</si>
  <si>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</si>
  <si>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</si>
  <si>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</si>
  <si>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</si>
  <si>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</si>
  <si>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</si>
  <si>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</si>
  <si>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</si>
  <si>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</si>
  <si>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</si>
  <si>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</si>
  <si>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</si>
  <si>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</si>
  <si>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</si>
  <si>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</si>
  <si>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</si>
  <si>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</si>
  <si>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</si>
  <si>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</si>
  <si>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</si>
  <si>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</si>
  <si>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</si>
  <si>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</si>
  <si>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</si>
  <si>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</si>
  <si>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</si>
  <si>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</si>
  <si>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</si>
  <si>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</si>
  <si>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</si>
  <si>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</si>
  <si>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</si>
  <si>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</si>
  <si>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</si>
  <si>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</si>
  <si>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</si>
  <si>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</si>
  <si>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</si>
  <si>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</si>
  <si>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</si>
  <si>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</si>
  <si>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</si>
  <si>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</si>
  <si>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</si>
  <si>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</si>
  <si>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</si>
  <si>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</si>
  <si>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</si>
  <si>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</si>
  <si>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</si>
  <si>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</si>
  <si>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</si>
  <si>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</si>
  <si>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</si>
  <si>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</si>
  <si>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</si>
  <si>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</si>
  <si>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</si>
  <si>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</si>
  <si>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</si>
  <si>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</si>
  <si>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</si>
  <si>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</si>
  <si>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</si>
  <si>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</si>
  <si>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</si>
  <si>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</si>
  <si>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</si>
  <si>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</si>
  <si>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</si>
  <si>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</si>
  <si>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</si>
  <si>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</si>
  <si>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</si>
  <si>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</si>
  <si>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</si>
  <si>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</si>
  <si>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</si>
  <si>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</si>
  <si>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</si>
  <si>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</si>
  <si>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</si>
  <si>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</si>
  <si>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</si>
  <si>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</si>
  <si>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</si>
  <si>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</si>
  <si>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</si>
  <si>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</si>
  <si>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</si>
  <si>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</si>
  <si>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</si>
  <si>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</si>
  <si>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</si>
  <si>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</si>
  <si>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</si>
  <si>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</si>
  <si>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</si>
  <si>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</si>
  <si>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</si>
  <si>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</si>
  <si>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</si>
  <si>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</si>
  <si>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</si>
  <si>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</si>
  <si>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</si>
  <si>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</si>
  <si>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</si>
  <si>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</si>
  <si>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</si>
  <si>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</si>
  <si>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</si>
  <si>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</si>
  <si>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</si>
  <si>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</si>
  <si>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</si>
  <si>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</si>
  <si>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</si>
  <si>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</si>
  <si>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</si>
  <si>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</si>
  <si>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</si>
  <si>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</si>
  <si>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</si>
  <si>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</si>
  <si>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</si>
  <si>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</si>
  <si>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</si>
  <si>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</si>
  <si>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</si>
  <si>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</si>
  <si>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</si>
  <si>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</si>
  <si>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</si>
  <si>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</si>
  <si>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</si>
  <si>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</si>
  <si>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</si>
  <si>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</si>
  <si>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</si>
  <si>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</si>
  <si>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</si>
  <si>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</si>
  <si>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</si>
  <si>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</si>
  <si>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</si>
  <si>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</si>
  <si>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</si>
  <si>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</si>
  <si>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</si>
  <si>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</si>
  <si>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</si>
  <si>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</si>
  <si>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</si>
  <si>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</si>
  <si>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</si>
  <si>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</si>
  <si>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</si>
  <si>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</si>
  <si>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</si>
  <si>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</si>
  <si>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</si>
  <si>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</si>
  <si>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</si>
  <si>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</si>
  <si>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</si>
  <si>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</si>
  <si>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</si>
  <si>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</si>
  <si>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</si>
  <si>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</si>
  <si>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</si>
  <si>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</si>
  <si>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</si>
  <si>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</si>
  <si>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</si>
  <si>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</si>
  <si>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</si>
  <si>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</si>
  <si>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</si>
  <si>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</si>
  <si>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</si>
  <si>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</si>
  <si>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</si>
  <si>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</si>
  <si>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</si>
  <si>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</si>
  <si>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</si>
  <si>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</si>
  <si>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</si>
  <si>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</si>
  <si>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</si>
  <si>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</si>
  <si>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</si>
  <si>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</si>
  <si>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</si>
  <si>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</si>
  <si>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</si>
  <si>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</si>
  <si>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</si>
  <si>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</si>
  <si>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</si>
  <si>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</si>
  <si>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</si>
  <si>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</si>
  <si>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</si>
  <si>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</si>
  <si>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</si>
  <si>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</si>
  <si>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</si>
  <si>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</si>
  <si>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</si>
  <si>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</si>
  <si>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</si>
  <si>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</si>
  <si>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</si>
  <si>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</si>
  <si>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</si>
  <si>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</si>
  <si>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</si>
  <si>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</si>
  <si>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</si>
  <si>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</si>
  <si>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</si>
  <si>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</si>
  <si>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</si>
  <si>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</si>
  <si>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</si>
  <si>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</si>
  <si>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</si>
  <si>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</si>
  <si>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</si>
  <si>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</si>
  <si>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</si>
  <si>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</si>
  <si>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</si>
  <si>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</si>
  <si>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</si>
  <si>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</si>
  <si>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</si>
  <si>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</si>
  <si>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</si>
  <si>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</si>
  <si>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</si>
  <si>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</si>
  <si>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</si>
  <si>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</si>
  <si>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</si>
  <si>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</si>
  <si>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</si>
  <si>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</si>
  <si>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</si>
  <si>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</si>
  <si>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</si>
  <si>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</si>
  <si>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</si>
  <si>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</si>
  <si>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</si>
  <si>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</si>
  <si>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</si>
  <si>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</si>
  <si>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</si>
  <si>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</si>
  <si>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</si>
  <si>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</si>
  <si>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</si>
  <si>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</si>
  <si>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</si>
  <si>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</si>
  <si>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</si>
  <si>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</si>
  <si>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</si>
  <si>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</si>
  <si>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</si>
  <si>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</si>
  <si>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</si>
  <si>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</si>
  <si>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</si>
  <si>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</si>
  <si>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</si>
  <si>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</si>
  <si>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</si>
  <si>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</si>
  <si>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</si>
  <si>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</si>
  <si>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</si>
  <si>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</si>
  <si>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</si>
  <si>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</si>
  <si>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</si>
  <si>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</si>
  <si>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</si>
  <si>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</si>
  <si>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</si>
  <si>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</si>
  <si>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</si>
  <si>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</si>
  <si>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</si>
  <si>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</si>
  <si>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</si>
  <si>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</si>
  <si>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</si>
  <si>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</si>
  <si>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</si>
  <si>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</si>
  <si>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</si>
  <si>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</si>
  <si>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</si>
  <si>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</si>
  <si>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</si>
  <si>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</si>
  <si>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</si>
  <si>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</si>
  <si>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</si>
  <si>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</si>
  <si>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</si>
  <si>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</si>
  <si>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</si>
  <si>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</si>
  <si>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</si>
  <si>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</si>
  <si>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</si>
  <si>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</si>
  <si>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</si>
  <si>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</si>
  <si>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</si>
  <si>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</si>
  <si>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</si>
  <si>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</si>
  <si>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</si>
  <si>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</si>
  <si>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</si>
  <si>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</si>
  <si>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</si>
  <si>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</si>
  <si>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</si>
  <si>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</si>
  <si>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</si>
  <si>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</si>
  <si>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</si>
  <si>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</si>
  <si>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</si>
  <si>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</si>
  <si>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</si>
  <si>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</si>
  <si>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</si>
  <si>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</si>
  <si>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</si>
  <si>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</si>
  <si>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</si>
  <si>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</si>
  <si>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</si>
  <si>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</si>
  <si>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</si>
  <si>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</si>
  <si>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</si>
  <si>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</si>
  <si>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</si>
  <si>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</si>
  <si>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</si>
  <si>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</si>
  <si>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</si>
  <si>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</si>
  <si>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</si>
  <si>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</si>
  <si>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</si>
  <si>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</si>
  <si>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</si>
  <si>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</si>
  <si>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</si>
  <si>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</si>
  <si>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</si>
  <si>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</si>
  <si>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</si>
  <si>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</si>
  <si>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</si>
  <si>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</si>
  <si>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</si>
  <si>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</si>
  <si>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</si>
  <si>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</si>
  <si>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</si>
  <si>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</si>
  <si>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</si>
  <si>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</si>
  <si>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</si>
  <si>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</si>
  <si>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</si>
  <si>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</si>
  <si>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</si>
  <si>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</si>
  <si>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</si>
  <si>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</si>
  <si>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</si>
  <si>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</si>
  <si>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</si>
  <si>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</si>
  <si>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</si>
  <si>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</si>
  <si>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</si>
  <si>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</si>
  <si>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</si>
  <si>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</si>
  <si>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</si>
  <si>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</si>
  <si>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</si>
  <si>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</si>
  <si>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</si>
  <si>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</si>
  <si>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</si>
  <si>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</si>
  <si>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</si>
  <si>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</si>
  <si>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</si>
  <si>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</si>
  <si>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</si>
  <si>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</si>
  <si>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</si>
  <si>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</si>
  <si>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</si>
  <si>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</si>
  <si>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</si>
  <si>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</si>
  <si>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</si>
  <si>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</si>
  <si>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</si>
  <si>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</si>
  <si>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</si>
  <si>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</si>
  <si>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</si>
  <si>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</si>
  <si>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</si>
  <si>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</si>
  <si>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</si>
  <si>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</si>
  <si>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</si>
  <si>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</si>
  <si>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</si>
  <si>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</si>
  <si>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</si>
  <si>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</si>
  <si>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</si>
  <si>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</si>
  <si>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</si>
  <si>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</si>
  <si>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</si>
  <si>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</si>
  <si>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</si>
  <si>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</si>
  <si>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</si>
  <si>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</si>
  <si>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</si>
  <si>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</si>
  <si>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</si>
  <si>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</si>
  <si>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</si>
  <si>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</si>
  <si>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</si>
  <si>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</si>
  <si>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</si>
  <si>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</si>
  <si>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</si>
  <si>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</si>
  <si>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</si>
  <si>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</si>
  <si>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</si>
  <si>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</si>
  <si>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</si>
  <si>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</si>
  <si>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</si>
  <si>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</si>
  <si>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</si>
  <si>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</si>
  <si>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</si>
  <si>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</si>
  <si>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</si>
  <si>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</si>
  <si>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</si>
  <si>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</si>
  <si>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</si>
  <si>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</si>
  <si>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</si>
  <si>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</si>
  <si>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</si>
  <si>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</si>
  <si>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</si>
  <si>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</si>
  <si>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</si>
  <si>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</si>
  <si>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</si>
  <si>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</si>
  <si>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</si>
  <si>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</si>
  <si>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</si>
  <si>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</si>
  <si>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</si>
  <si>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</si>
  <si>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</si>
  <si>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</si>
  <si>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</si>
  <si>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</si>
  <si>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</si>
  <si>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</si>
  <si>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</si>
  <si>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</si>
  <si>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</si>
  <si>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</si>
  <si>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</si>
  <si>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</si>
  <si>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</si>
  <si>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</si>
  <si>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</si>
  <si>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</si>
  <si>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</si>
  <si>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</si>
  <si>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</si>
  <si>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</si>
  <si>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</si>
  <si>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</si>
  <si>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</si>
  <si>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</si>
  <si>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</si>
  <si>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</si>
  <si>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</si>
  <si>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</si>
  <si>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</si>
  <si>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</si>
  <si>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</si>
  <si>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</si>
  <si>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</si>
  <si>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</si>
  <si>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</si>
  <si>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</si>
  <si>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</si>
  <si>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</si>
  <si>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</si>
  <si>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</si>
  <si>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</si>
  <si>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</si>
  <si>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</si>
  <si>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</si>
  <si>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</si>
  <si>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</si>
  <si>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</si>
  <si>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</si>
  <si>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</si>
  <si>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</si>
  <si>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</si>
  <si>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</si>
  <si>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</si>
  <si>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</si>
  <si>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</si>
  <si>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</si>
  <si>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</si>
  <si>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</si>
  <si>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</si>
  <si>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</si>
  <si>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</si>
  <si>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</si>
  <si>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</si>
  <si>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</si>
  <si>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</si>
  <si>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</si>
  <si>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</si>
  <si>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</si>
  <si>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</si>
  <si>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</si>
  <si>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</si>
  <si>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</si>
  <si>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</si>
  <si>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</si>
  <si>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</si>
  <si>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</si>
  <si>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</si>
  <si>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</si>
  <si>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</si>
  <si>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</si>
  <si>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</si>
  <si>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</si>
  <si>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</si>
  <si>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</si>
  <si>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</si>
  <si>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</si>
  <si>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</si>
  <si>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</si>
  <si>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</si>
  <si>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</si>
  <si>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</si>
  <si>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</si>
  <si>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</si>
  <si>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</si>
  <si>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</si>
  <si>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</si>
  <si>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</si>
  <si>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</si>
  <si>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</si>
  <si>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</si>
  <si>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</si>
  <si>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</si>
  <si>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</si>
  <si>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</si>
  <si>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</si>
  <si>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</si>
  <si>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</si>
  <si>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</si>
  <si>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</si>
  <si>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</si>
  <si>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</si>
  <si>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</si>
  <si>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</si>
  <si>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</si>
  <si>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</si>
  <si>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</si>
  <si>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</si>
  <si>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</si>
  <si>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</si>
  <si>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</si>
  <si>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</si>
  <si>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</si>
  <si>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</si>
  <si>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</si>
  <si>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</si>
  <si>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</si>
  <si>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</si>
  <si>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</si>
  <si>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</si>
  <si>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</si>
  <si>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</si>
  <si>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</si>
  <si>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</si>
  <si>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</si>
  <si>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</si>
  <si>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</si>
  <si>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</si>
  <si>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</si>
  <si>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</si>
  <si>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</si>
  <si>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</si>
  <si>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</si>
  <si>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</si>
  <si>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</si>
  <si>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</si>
  <si>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</si>
  <si>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</si>
  <si>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</si>
  <si>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</si>
  <si>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</si>
  <si>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</si>
  <si>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</si>
  <si>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</si>
  <si>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</si>
  <si>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</si>
  <si>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</si>
  <si>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</si>
  <si>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</si>
  <si>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</si>
  <si>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</si>
  <si>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</si>
  <si>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</si>
  <si>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</si>
  <si>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</si>
  <si>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</si>
  <si>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</si>
  <si>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</si>
  <si>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</si>
  <si>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</si>
  <si>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</si>
  <si>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</si>
  <si>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</si>
  <si>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</si>
  <si>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</si>
  <si>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</si>
  <si>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</si>
  <si>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</si>
  <si>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</si>
  <si>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</si>
  <si>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</si>
  <si>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</si>
  <si>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</si>
  <si>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</si>
  <si>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</si>
  <si>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</si>
  <si>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</si>
  <si>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</si>
  <si>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</si>
  <si>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</si>
  <si>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</si>
  <si>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</si>
  <si>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</si>
  <si>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</si>
  <si>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</si>
  <si>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</si>
  <si>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</si>
  <si>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</si>
  <si>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</si>
  <si>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</si>
  <si>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</si>
  <si>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</si>
  <si>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</si>
  <si>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</si>
  <si>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</si>
  <si>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</si>
  <si>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</si>
  <si>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</si>
  <si>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</si>
  <si>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</si>
  <si>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</si>
  <si>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</si>
  <si>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</si>
  <si>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</si>
  <si>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</si>
  <si>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</si>
  <si>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</si>
  <si>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</si>
  <si>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</si>
  <si>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</si>
  <si>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</si>
  <si>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</si>
  <si>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</si>
  <si>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</si>
  <si>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</si>
  <si>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</si>
  <si>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</si>
  <si>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</si>
  <si>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</si>
  <si>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</si>
  <si>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</si>
  <si>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</si>
  <si>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</si>
  <si>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</si>
  <si>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</si>
  <si>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</si>
  <si>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</si>
  <si>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</si>
  <si>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</si>
  <si>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</si>
  <si>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</si>
  <si>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</si>
  <si>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</si>
  <si>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</si>
  <si>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</si>
  <si>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</si>
  <si>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</si>
  <si>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</si>
  <si>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</si>
  <si>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</si>
  <si>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</si>
  <si>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</si>
  <si>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</si>
  <si>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</si>
  <si>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</si>
  <si>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</si>
  <si>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</si>
  <si>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</si>
  <si>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</si>
  <si>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</si>
  <si>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</si>
  <si>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</si>
  <si>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</si>
  <si>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</si>
  <si>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</si>
  <si>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</si>
  <si>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</si>
  <si>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</si>
  <si>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</si>
  <si>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</si>
  <si>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</si>
  <si>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</si>
  <si>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</si>
  <si>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</si>
  <si>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</si>
  <si>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</si>
  <si>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</si>
  <si>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</si>
  <si>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</si>
  <si>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</si>
  <si>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</si>
  <si>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</si>
  <si>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</si>
  <si>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</si>
  <si>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</si>
  <si>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</si>
  <si>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</si>
  <si>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</si>
  <si>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</si>
  <si>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</si>
  <si>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</si>
  <si>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</si>
  <si>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</si>
  <si>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</si>
  <si>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</si>
  <si>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</si>
  <si>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</si>
  <si>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</si>
  <si>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</si>
  <si>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</si>
  <si>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</si>
  <si>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</si>
  <si>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</si>
  <si>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</si>
  <si>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</si>
  <si>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</si>
  <si>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</si>
  <si>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</si>
  <si>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</si>
  <si>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</si>
  <si>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</si>
  <si>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</si>
  <si>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</si>
  <si>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</si>
  <si>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</si>
  <si>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</si>
  <si>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</si>
  <si>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</si>
  <si>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</si>
  <si>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</si>
  <si>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</si>
  <si>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</si>
  <si>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</si>
  <si>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</si>
  <si>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</si>
  <si>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</si>
  <si>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</si>
  <si>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</si>
  <si>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</si>
  <si>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</si>
  <si>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</si>
  <si>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</si>
  <si>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</si>
  <si>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</si>
  <si>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</si>
  <si>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</si>
  <si>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</si>
  <si>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</si>
  <si>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</si>
  <si>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</si>
  <si>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</si>
  <si>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</si>
  <si>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</si>
  <si>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</si>
  <si>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</si>
  <si>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</si>
  <si>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</si>
  <si>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</si>
  <si>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</si>
  <si>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</si>
  <si>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</si>
  <si>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</si>
  <si>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</si>
  <si>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</si>
  <si>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</si>
  <si>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</si>
  <si>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</si>
  <si>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</si>
  <si>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</si>
  <si>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</si>
  <si>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</si>
  <si>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</si>
  <si>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</si>
  <si>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</si>
  <si>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</si>
  <si>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</si>
  <si>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</si>
  <si>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</si>
  <si>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</si>
  <si>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</si>
  <si>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</si>
  <si>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</si>
  <si>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</si>
  <si>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</si>
  <si>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</si>
  <si>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</si>
  <si>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</si>
  <si>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</si>
  <si>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</si>
  <si>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</si>
  <si>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</si>
  <si>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</si>
  <si>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</si>
  <si>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</si>
  <si>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</si>
  <si>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</si>
  <si>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</si>
  <si>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</si>
  <si>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</si>
  <si>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</si>
  <si>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</si>
  <si>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</si>
  <si>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</si>
  <si>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</si>
  <si>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</si>
  <si>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</si>
  <si>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</si>
  <si>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</si>
  <si>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</si>
  <si>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</si>
  <si>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</si>
  <si>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</si>
  <si>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</si>
  <si>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</si>
  <si>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</si>
  <si>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</si>
  <si>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</si>
  <si>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</si>
  <si>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</si>
  <si>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</si>
  <si>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</si>
  <si>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</si>
  <si>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</si>
  <si>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</si>
  <si>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</si>
  <si>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</si>
  <si>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</si>
  <si>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</si>
  <si>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</si>
  <si>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</si>
  <si>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</si>
  <si>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</si>
  <si>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</si>
  <si>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</si>
  <si>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</si>
  <si>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</si>
  <si>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</si>
  <si>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</si>
  <si>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</si>
  <si>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</si>
  <si>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</si>
  <si>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</si>
  <si>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</si>
  <si>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</si>
  <si>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</si>
  <si>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</si>
  <si>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</si>
  <si>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</si>
  <si>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</si>
  <si>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</si>
  <si>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</si>
  <si>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</si>
  <si>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</si>
  <si>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</si>
  <si>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</si>
  <si>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</si>
  <si>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</si>
  <si>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</si>
  <si>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</si>
  <si>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</si>
  <si>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</si>
  <si>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</si>
  <si>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</si>
  <si>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</si>
  <si>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</si>
  <si>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</si>
  <si>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</si>
  <si>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</si>
  <si>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</si>
  <si>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</si>
  <si>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</si>
  <si>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</si>
  <si>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</si>
  <si>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</si>
  <si>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</si>
  <si>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</si>
  <si>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</si>
  <si>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</si>
  <si>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</si>
  <si>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</si>
  <si>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</si>
  <si>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</si>
  <si>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</si>
  <si>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</si>
  <si>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</si>
  <si>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</si>
  <si>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</si>
  <si>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</si>
  <si>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</si>
  <si>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</si>
  <si>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</si>
  <si>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</si>
  <si>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</si>
  <si>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</si>
  <si>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</si>
  <si>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</si>
  <si>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</si>
  <si>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</si>
  <si>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</si>
  <si>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</si>
  <si>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</si>
  <si>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</si>
  <si>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</si>
  <si>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</si>
  <si>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</si>
  <si>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</si>
  <si>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</si>
  <si>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</si>
  <si>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</si>
  <si>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</si>
  <si>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</si>
  <si>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</si>
  <si>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</si>
  <si>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</si>
  <si>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</si>
  <si>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</si>
  <si>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</si>
  <si>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</si>
  <si>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</si>
  <si>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</si>
  <si>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</si>
  <si>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</si>
  <si>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</si>
  <si>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</si>
  <si>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</si>
  <si>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</si>
  <si>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</si>
  <si>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</si>
  <si>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</si>
  <si>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</si>
  <si>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</si>
  <si>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</si>
  <si>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</si>
  <si>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</si>
  <si>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</si>
  <si>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</si>
  <si>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</si>
  <si>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</si>
  <si>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</si>
  <si>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</si>
  <si>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</si>
  <si>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</si>
  <si>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</si>
  <si>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</si>
  <si>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</si>
  <si>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</si>
  <si>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</si>
  <si>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</si>
  <si>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</si>
  <si>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</si>
  <si>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</si>
  <si>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</si>
  <si>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</si>
  <si>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</si>
  <si>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</si>
  <si>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</si>
  <si>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</si>
  <si>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</si>
  <si>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</si>
  <si>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</si>
  <si>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</si>
  <si>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</si>
  <si>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</si>
  <si>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</si>
  <si>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</si>
  <si>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</si>
  <si>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</si>
  <si>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</si>
  <si>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</si>
  <si>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</si>
  <si>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</si>
  <si>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</si>
  <si>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</si>
  <si>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</si>
  <si>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</si>
  <si>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</si>
  <si>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</si>
  <si>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</si>
  <si>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</si>
  <si>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</si>
  <si>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</si>
  <si>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</si>
  <si>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</si>
  <si>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</si>
  <si>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</si>
  <si>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</si>
  <si>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</si>
  <si>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</si>
  <si>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</si>
  <si>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</si>
  <si>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</si>
  <si>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</si>
  <si>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</si>
  <si>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</si>
  <si>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</si>
  <si>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</si>
  <si>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</si>
  <si>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</si>
  <si>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</si>
  <si>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</si>
  <si>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</si>
  <si>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</si>
  <si>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</si>
  <si>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</si>
  <si>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</si>
  <si>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</si>
  <si>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</si>
  <si>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</si>
  <si>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</si>
  <si>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</si>
  <si>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</si>
  <si>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</si>
  <si>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</si>
  <si>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</si>
  <si>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</si>
  <si>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</si>
  <si>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</si>
  <si>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</si>
  <si>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</si>
  <si>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</si>
  <si>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</si>
  <si>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</si>
  <si>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</si>
  <si>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</si>
  <si>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</si>
  <si>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</si>
  <si>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</si>
  <si>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</si>
  <si>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</si>
  <si>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</si>
  <si>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</si>
  <si>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</si>
  <si>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</si>
  <si>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</si>
  <si>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</si>
  <si>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</si>
  <si>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</si>
  <si>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</si>
  <si>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</si>
  <si>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</si>
  <si>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</si>
  <si>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</si>
  <si>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</si>
  <si>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</si>
  <si>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</si>
  <si>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</si>
  <si>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</si>
  <si>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</si>
  <si>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</si>
  <si>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</si>
  <si>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</si>
  <si>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</si>
  <si>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</si>
  <si>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</si>
  <si>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</si>
  <si>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</si>
  <si>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</si>
  <si>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</si>
  <si>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</si>
  <si>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</si>
  <si>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</si>
  <si>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</si>
  <si>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</si>
  <si>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</si>
  <si>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</si>
  <si>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</si>
  <si>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</si>
  <si>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</si>
  <si>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</si>
  <si>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</si>
  <si>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</si>
  <si>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</si>
  <si>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</si>
  <si>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</si>
  <si>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</si>
  <si>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</si>
  <si>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</si>
  <si>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</si>
  <si>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</si>
  <si>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</si>
  <si>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</si>
  <si>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</si>
  <si>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</si>
  <si>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</si>
  <si>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</si>
  <si>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</si>
  <si>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</si>
  <si>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</si>
  <si>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</si>
  <si>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</si>
  <si>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</si>
  <si>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</si>
  <si>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</si>
  <si>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</si>
  <si>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</si>
  <si>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</si>
  <si>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</si>
  <si>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</si>
  <si>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</si>
  <si>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</si>
  <si>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</si>
  <si>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</si>
  <si>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</si>
  <si>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</si>
  <si>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</si>
  <si>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</si>
  <si>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</si>
  <si>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</si>
  <si>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</si>
  <si>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</si>
  <si>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</si>
  <si>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</si>
  <si>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</si>
  <si>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</si>
  <si>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</si>
  <si>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</si>
  <si>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</si>
  <si>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</si>
  <si>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</si>
  <si>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</si>
  <si>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</si>
  <si>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</si>
  <si>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</si>
  <si>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</si>
  <si>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</si>
  <si>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</si>
  <si>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</si>
  <si>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</si>
  <si>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</si>
  <si>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</si>
  <si>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</si>
  <si>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</si>
  <si>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</si>
  <si>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</si>
  <si>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</si>
  <si>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</si>
  <si>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</si>
  <si>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</si>
  <si>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</si>
  <si>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</si>
  <si>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</si>
  <si>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</si>
  <si>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</si>
  <si>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</si>
  <si>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</si>
  <si>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</si>
  <si>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</si>
  <si>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</si>
  <si>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</si>
  <si>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</si>
  <si>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</si>
  <si>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</si>
  <si>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</si>
  <si>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</si>
  <si>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</si>
  <si>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</si>
  <si>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</si>
  <si>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</si>
  <si>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</si>
  <si>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</si>
  <si>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</si>
  <si>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</si>
  <si>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</si>
  <si>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</si>
  <si>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</si>
  <si>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</si>
  <si>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</si>
  <si>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</si>
  <si>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</si>
  <si>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</si>
  <si>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</si>
  <si>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</si>
  <si>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</si>
  <si>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</si>
  <si>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</si>
  <si>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</si>
  <si>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</si>
  <si>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</si>
  <si>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</si>
  <si>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</si>
  <si>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</si>
  <si>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</si>
  <si>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</si>
  <si>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</si>
  <si>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</si>
  <si>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</si>
  <si>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</si>
  <si>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</si>
  <si>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</si>
  <si>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</si>
  <si>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</si>
  <si>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</si>
  <si>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</si>
  <si>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</si>
  <si>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</si>
  <si>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</si>
  <si>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</si>
  <si>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</si>
  <si>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</si>
  <si>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</si>
  <si>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</si>
  <si>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</si>
  <si>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</si>
  <si>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</si>
  <si>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</si>
  <si>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</si>
  <si>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</si>
  <si>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</si>
  <si>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</si>
  <si>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</si>
  <si>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</si>
  <si>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</si>
  <si>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</si>
  <si>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</si>
  <si>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</si>
  <si>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</si>
  <si>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</si>
  <si>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</si>
  <si>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</si>
  <si>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</si>
  <si>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</si>
  <si>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</si>
  <si>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</si>
  <si>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</si>
  <si>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</si>
  <si>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</si>
  <si>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</si>
  <si>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</si>
  <si>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</si>
  <si>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</si>
  <si>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</si>
  <si>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</si>
  <si>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</si>
  <si>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</si>
  <si>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</si>
  <si>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</si>
  <si>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</si>
  <si>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</si>
  <si>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</si>
  <si>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</si>
  <si>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</si>
  <si>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</si>
  <si>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</si>
  <si>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</si>
  <si>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</si>
  <si>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</si>
  <si>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</si>
  <si>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</si>
  <si>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</si>
  <si>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</si>
  <si>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</si>
  <si>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</si>
  <si>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</si>
  <si>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</si>
  <si>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</si>
  <si>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</si>
  <si>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</si>
  <si>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</si>
  <si>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</si>
  <si>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</si>
  <si>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</si>
  <si>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</si>
  <si>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</si>
  <si>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</si>
  <si>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</si>
  <si>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</si>
  <si>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</si>
  <si>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</si>
  <si>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</si>
  <si>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</si>
  <si>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</si>
  <si>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</si>
  <si>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</si>
  <si>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</si>
  <si>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</si>
  <si>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</si>
  <si>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</si>
  <si>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</si>
  <si>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</si>
  <si>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</si>
  <si>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</si>
  <si>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</si>
  <si>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</si>
  <si>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</si>
  <si>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</si>
  <si>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</si>
  <si>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</si>
  <si>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</si>
  <si>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</si>
  <si>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</si>
  <si>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</si>
  <si>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</si>
  <si>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</si>
  <si>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</si>
  <si>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</si>
  <si>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</si>
  <si>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</si>
  <si>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</si>
  <si>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</si>
  <si>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</si>
  <si>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</si>
  <si>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</si>
  <si>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</si>
  <si>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</si>
  <si>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</si>
  <si>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</si>
  <si>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</si>
  <si>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</si>
  <si>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</si>
  <si>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</si>
  <si>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</si>
  <si>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</si>
  <si>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</si>
  <si>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</si>
  <si>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</si>
  <si>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</si>
  <si>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</si>
  <si>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</si>
  <si>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</si>
  <si>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</si>
  <si>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</si>
  <si>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</si>
  <si>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</si>
  <si>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</si>
  <si>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</si>
  <si>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</si>
  <si>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</si>
  <si>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</si>
  <si>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</si>
  <si>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</si>
  <si>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</si>
  <si>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</si>
  <si>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</si>
  <si>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</si>
  <si>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</si>
  <si>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</si>
  <si>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</si>
  <si>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</si>
  <si>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</si>
  <si>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</si>
  <si>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</si>
  <si>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</si>
  <si>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</si>
  <si>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</si>
  <si>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</si>
  <si>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</si>
  <si>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</si>
  <si>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</si>
  <si>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</si>
  <si>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</si>
  <si>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</si>
  <si>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</si>
  <si>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</si>
  <si>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</si>
  <si>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</si>
  <si>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</si>
  <si>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</si>
  <si>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</si>
  <si>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</si>
  <si>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</si>
  <si>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</si>
  <si>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</si>
  <si>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</si>
  <si>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</si>
  <si>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</si>
  <si>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</si>
  <si>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</si>
  <si>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</si>
  <si>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</si>
  <si>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</si>
  <si>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</si>
  <si>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</si>
  <si>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</si>
  <si>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</si>
  <si>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</si>
  <si>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</si>
  <si>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</si>
  <si>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</si>
  <si>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</si>
  <si>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</si>
  <si>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</si>
  <si>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</si>
  <si>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</si>
  <si>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</si>
  <si>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</si>
  <si>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</si>
  <si>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</si>
  <si>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</si>
  <si>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</si>
  <si>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</si>
  <si>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</si>
  <si>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</si>
  <si>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</si>
  <si>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</si>
  <si>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</si>
  <si>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</si>
  <si>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</si>
  <si>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</si>
  <si>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</si>
  <si>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</si>
  <si>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</si>
  <si>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</si>
  <si>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</si>
  <si>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</si>
  <si>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</si>
  <si>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</si>
  <si>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</si>
  <si>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</si>
  <si>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</si>
  <si>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</si>
  <si>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</si>
  <si>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</si>
  <si>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</si>
  <si>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</si>
  <si>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</si>
  <si>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</si>
  <si>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</si>
  <si>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</si>
  <si>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</si>
  <si>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</si>
  <si>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</si>
  <si>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</si>
  <si>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</si>
  <si>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</si>
  <si>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</si>
  <si>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</si>
  <si>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</si>
  <si>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</si>
  <si>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</si>
  <si>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</si>
  <si>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</si>
  <si>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</si>
  <si>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</si>
  <si>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</si>
  <si>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</si>
  <si>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</si>
  <si>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</si>
  <si>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</si>
  <si>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</si>
  <si>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</si>
  <si>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</si>
  <si>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</si>
  <si>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</si>
  <si>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</si>
  <si>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</si>
  <si>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</si>
  <si>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</si>
  <si>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</si>
  <si>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</si>
  <si>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</si>
  <si>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</si>
  <si>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</si>
  <si>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</si>
  <si>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</si>
  <si>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</si>
  <si>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</si>
  <si>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</si>
  <si>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</si>
  <si>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</si>
  <si>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</si>
  <si>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</si>
  <si>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</si>
  <si>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</si>
  <si>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</si>
  <si>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</si>
  <si>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</si>
  <si>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</si>
  <si>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</si>
  <si>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</si>
  <si>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</si>
  <si>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</si>
  <si>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</si>
  <si>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</si>
  <si>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</si>
  <si>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</si>
  <si>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</si>
  <si>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</si>
  <si>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</si>
  <si>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</si>
  <si>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</si>
  <si>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</si>
  <si>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</si>
  <si>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</si>
  <si>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</si>
  <si>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</si>
  <si>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</si>
  <si>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</si>
  <si>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</si>
  <si>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</si>
  <si>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</si>
  <si>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</si>
  <si>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</si>
  <si>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</si>
  <si>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</si>
  <si>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</si>
  <si>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</si>
  <si>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</si>
  <si>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</si>
  <si>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</si>
  <si>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</si>
  <si>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</si>
  <si>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</si>
  <si>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</si>
  <si>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</si>
  <si>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</si>
  <si>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</si>
  <si>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</si>
  <si>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</si>
  <si>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</si>
  <si>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</si>
  <si>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</si>
  <si>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</si>
  <si>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</si>
  <si>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</si>
  <si>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</si>
  <si>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</si>
  <si>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</si>
  <si>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</si>
  <si>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</si>
  <si>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</si>
  <si>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</si>
  <si>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</si>
  <si>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</si>
  <si>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</si>
  <si>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</si>
  <si>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</si>
  <si>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</si>
  <si>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OPĆINA VINICA</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</si>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</sst>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2034033.35</v>
      </c>
      <c r="D2" s="7">
        <f>'PR-RAS'!E6</f>
        <v>2552554.6699999995</v>
      </c>
      <c r="E2" s="7">
        <v>0</v>
      </c>
      <c r="F2" s="7">
        <v>0</v>
      </c>
      <c r="G2" s="8">
        <f t="shared" ref="G2:G274" si="0">(B2/1000)*(C2*1+D2*2)</f>
        <v>7139.1426899999997</v>
      </c>
      <c r="H2" s="8">
        <f t="shared" ref="H2:H274" si="1">ABS(C2-ROUND(C2,0))+ABS(D2-ROUND(D2,0))</f>
        <v>0.68000000063329935</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1275213.79</v>
      </c>
      <c r="D3" s="2">
        <f>'PR-RAS'!E7</f>
        <v>1575842.93</v>
      </c>
      <c r="E3" s="2">
        <v>0</v>
      </c>
      <c r="F3" s="2">
        <v>0</v>
      </c>
      <c r="G3" s="3">
        <f t="shared" si="0"/>
        <v>8853.7993000000006</v>
      </c>
      <c r="H3" s="3">
        <f t="shared" si="1"/>
        <v>0.28000000002793968</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1220990.02</v>
      </c>
      <c r="D4" s="2">
        <f>'PR-RAS'!E8</f>
        <v>1480370.71</v>
      </c>
      <c r="E4" s="2">
        <v>0</v>
      </c>
      <c r="F4" s="2">
        <v>0</v>
      </c>
      <c r="G4" s="3">
        <f t="shared" si="0"/>
        <v>12545.194320000001</v>
      </c>
      <c r="H4" s="3">
        <f t="shared" si="1"/>
        <v>0.31000000005587935</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1173740.1499999999</v>
      </c>
      <c r="D5" s="2">
        <f>'PR-RAS'!E9</f>
        <v>1371044.56</v>
      </c>
      <c r="E5" s="2">
        <v>0</v>
      </c>
      <c r="F5" s="2">
        <v>0</v>
      </c>
      <c r="G5" s="3">
        <f t="shared" si="0"/>
        <v>15663.317080000001</v>
      </c>
      <c r="H5" s="3">
        <f t="shared" si="1"/>
        <v>0.58999999985098839</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57869.22</v>
      </c>
      <c r="D6" s="2">
        <f>'PR-RAS'!E10</f>
        <v>88951.21</v>
      </c>
      <c r="E6" s="2">
        <v>0</v>
      </c>
      <c r="F6" s="2">
        <v>0</v>
      </c>
      <c r="G6" s="3">
        <f t="shared" si="0"/>
        <v>1178.8582000000001</v>
      </c>
      <c r="H6" s="3">
        <f t="shared" si="1"/>
        <v>0.430000000007567</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28295.85</v>
      </c>
      <c r="D7" s="2">
        <f>'PR-RAS'!E11</f>
        <v>23568.46</v>
      </c>
      <c r="E7" s="2">
        <v>0</v>
      </c>
      <c r="F7" s="2">
        <v>0</v>
      </c>
      <c r="G7" s="3">
        <f t="shared" si="0"/>
        <v>452.59661999999997</v>
      </c>
      <c r="H7" s="3">
        <f t="shared" si="1"/>
        <v>0.61000000000058208</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74702.27</v>
      </c>
      <c r="D8" s="2">
        <f>'PR-RAS'!E12</f>
        <v>139873.71</v>
      </c>
      <c r="E8" s="2">
        <v>0</v>
      </c>
      <c r="F8" s="2">
        <v>0</v>
      </c>
      <c r="G8" s="3">
        <f t="shared" si="0"/>
        <v>2481.1478299999999</v>
      </c>
      <c r="H8" s="3">
        <f t="shared" si="1"/>
        <v>0.56000000001222361</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66534.28</v>
      </c>
      <c r="D9" s="2">
        <f>'PR-RAS'!E13</f>
        <v>86733.72</v>
      </c>
      <c r="E9" s="2">
        <v>0</v>
      </c>
      <c r="F9" s="2">
        <v>0</v>
      </c>
      <c r="G9" s="3">
        <f t="shared" si="0"/>
        <v>1920.01376</v>
      </c>
      <c r="H9" s="3">
        <f t="shared" si="1"/>
        <v>0.55999999999767169</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180151.75</v>
      </c>
      <c r="D11" s="2">
        <f>'PR-RAS'!E15</f>
        <v>229800.95</v>
      </c>
      <c r="E11" s="2">
        <v>0</v>
      </c>
      <c r="F11" s="2">
        <v>0</v>
      </c>
      <c r="G11" s="3">
        <f t="shared" si="0"/>
        <v>6397.5365000000002</v>
      </c>
      <c r="H11" s="3">
        <f t="shared" si="1"/>
        <v>0.29999999998835847</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40220.01</v>
      </c>
      <c r="D19" s="2">
        <f>'PR-RAS'!E23</f>
        <v>79671.829999999987</v>
      </c>
      <c r="E19" s="2">
        <v>0</v>
      </c>
      <c r="F19" s="2">
        <v>0</v>
      </c>
      <c r="G19" s="3">
        <f t="shared" si="0"/>
        <v>3592.1460599999996</v>
      </c>
      <c r="H19" s="3">
        <f t="shared" si="1"/>
        <v>0.18000000001484295</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11879.44</v>
      </c>
      <c r="D20" s="2">
        <f>'PR-RAS'!E24</f>
        <v>6162.57</v>
      </c>
      <c r="E20" s="2">
        <v>0</v>
      </c>
      <c r="F20" s="2">
        <v>0</v>
      </c>
      <c r="G20" s="3">
        <f t="shared" si="0"/>
        <v>459.88702000000001</v>
      </c>
      <c r="H20" s="3">
        <f t="shared" si="1"/>
        <v>0.87000000000080036</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28340.57</v>
      </c>
      <c r="D23" s="2">
        <f>'PR-RAS'!E27</f>
        <v>73509.259999999995</v>
      </c>
      <c r="E23" s="2">
        <v>0</v>
      </c>
      <c r="F23" s="2">
        <v>0</v>
      </c>
      <c r="G23" s="3">
        <f t="shared" si="0"/>
        <v>3857.8999799999997</v>
      </c>
      <c r="H23" s="3">
        <f t="shared" si="1"/>
        <v>0.68999999999505235</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14003.76</v>
      </c>
      <c r="D25" s="2">
        <f>'PR-RAS'!E29</f>
        <v>15800.390000000001</v>
      </c>
      <c r="E25" s="2">
        <v>0</v>
      </c>
      <c r="F25" s="2">
        <v>0</v>
      </c>
      <c r="G25" s="3">
        <f t="shared" si="0"/>
        <v>1094.5089600000001</v>
      </c>
      <c r="H25" s="3">
        <f t="shared" si="1"/>
        <v>0.63000000000101863</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14003.76</v>
      </c>
      <c r="D27" s="2">
        <f>'PR-RAS'!E31</f>
        <v>15478.6</v>
      </c>
      <c r="E27" s="2">
        <v>0</v>
      </c>
      <c r="F27" s="2">
        <v>0</v>
      </c>
      <c r="G27" s="3">
        <f t="shared" si="0"/>
        <v>1168.98496</v>
      </c>
      <c r="H27" s="3">
        <f t="shared" si="1"/>
        <v>0.63999999999941792</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321.79000000000002</v>
      </c>
      <c r="E29" s="2">
        <v>0</v>
      </c>
      <c r="F29" s="2">
        <v>0</v>
      </c>
      <c r="G29" s="3">
        <f t="shared" si="0"/>
        <v>18.020240000000001</v>
      </c>
      <c r="H29" s="3">
        <f t="shared" si="1"/>
        <v>0.20999999999997954</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600181.71</v>
      </c>
      <c r="D45" s="2">
        <f>'PR-RAS'!E49</f>
        <v>856317.5</v>
      </c>
      <c r="E45" s="2">
        <v>0</v>
      </c>
      <c r="F45" s="2">
        <v>0</v>
      </c>
      <c r="G45" s="3">
        <f t="shared" si="0"/>
        <v>101763.93523999999</v>
      </c>
      <c r="H45" s="3">
        <f t="shared" si="1"/>
        <v>0.7900000000372529</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580344.77</v>
      </c>
      <c r="D54" s="2">
        <f>'PR-RAS'!E58</f>
        <v>469207.93</v>
      </c>
      <c r="E54" s="2">
        <v>0</v>
      </c>
      <c r="F54" s="2">
        <v>0</v>
      </c>
      <c r="G54" s="3">
        <f t="shared" si="0"/>
        <v>80494.313389999996</v>
      </c>
      <c r="H54" s="3">
        <f t="shared" si="1"/>
        <v>0.29999999998835847</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477968.35</v>
      </c>
      <c r="D55" s="2">
        <f>'PR-RAS'!E59</f>
        <v>141663.54999999999</v>
      </c>
      <c r="E55" s="2">
        <v>0</v>
      </c>
      <c r="F55" s="2">
        <v>0</v>
      </c>
      <c r="G55" s="3">
        <f t="shared" si="0"/>
        <v>41109.954299999998</v>
      </c>
      <c r="H55" s="3">
        <f t="shared" si="1"/>
        <v>0.79999999998835847</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102376.42</v>
      </c>
      <c r="D56" s="2">
        <f>'PR-RAS'!E60</f>
        <v>327544.38</v>
      </c>
      <c r="E56" s="2">
        <v>0</v>
      </c>
      <c r="F56" s="2">
        <v>0</v>
      </c>
      <c r="G56" s="3">
        <f t="shared" si="0"/>
        <v>41660.584900000002</v>
      </c>
      <c r="H56" s="3">
        <f t="shared" si="1"/>
        <v>0.80000000000291038</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476.94</v>
      </c>
      <c r="D57" s="2">
        <f>'PR-RAS'!E61</f>
        <v>0</v>
      </c>
      <c r="E57" s="2">
        <v>0</v>
      </c>
      <c r="F57" s="2">
        <v>0</v>
      </c>
      <c r="G57" s="3">
        <f t="shared" si="0"/>
        <v>26.708639999999999</v>
      </c>
      <c r="H57" s="3">
        <f t="shared" si="1"/>
        <v>6.0000000000002274E-2</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476.94</v>
      </c>
      <c r="D59" s="2">
        <f>'PR-RAS'!E63</f>
        <v>0</v>
      </c>
      <c r="E59" s="2">
        <v>0</v>
      </c>
      <c r="F59" s="2">
        <v>0</v>
      </c>
      <c r="G59" s="3">
        <f t="shared" si="0"/>
        <v>27.662520000000001</v>
      </c>
      <c r="H59" s="3">
        <f t="shared" si="1"/>
        <v>6.0000000000002274E-2</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367745.42</v>
      </c>
      <c r="E60" s="2">
        <v>0</v>
      </c>
      <c r="F60" s="2">
        <v>0</v>
      </c>
      <c r="G60" s="3">
        <f t="shared" si="0"/>
        <v>43393.959559999996</v>
      </c>
      <c r="H60" s="3">
        <f t="shared" si="1"/>
        <v>0.41999999998370185</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367745.42</v>
      </c>
      <c r="E61" s="2">
        <v>0</v>
      </c>
      <c r="F61" s="2">
        <v>0</v>
      </c>
      <c r="G61" s="3">
        <f t="shared" si="0"/>
        <v>44129.450399999994</v>
      </c>
      <c r="H61" s="3">
        <f t="shared" si="1"/>
        <v>0.41999999998370185</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19360</v>
      </c>
      <c r="D70" s="2">
        <f>'PR-RAS'!E74</f>
        <v>19364.150000000001</v>
      </c>
      <c r="E70" s="2">
        <v>0</v>
      </c>
      <c r="F70" s="2">
        <v>0</v>
      </c>
      <c r="G70" s="3">
        <f t="shared" si="0"/>
        <v>4008.0927000000006</v>
      </c>
      <c r="H70" s="3">
        <f t="shared" si="1"/>
        <v>0.15000000000145519</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19360</v>
      </c>
      <c r="D72" s="2">
        <f>'PR-RAS'!E76</f>
        <v>19364.150000000001</v>
      </c>
      <c r="E72" s="2">
        <v>0</v>
      </c>
      <c r="F72" s="2">
        <v>0</v>
      </c>
      <c r="G72" s="3">
        <f t="shared" si="0"/>
        <v>4124.2692999999999</v>
      </c>
      <c r="H72" s="3">
        <f t="shared" si="1"/>
        <v>0.15000000000145519</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36753.94</v>
      </c>
      <c r="D78" s="2">
        <f>'PR-RAS'!E82</f>
        <v>42887.770000000004</v>
      </c>
      <c r="E78" s="2">
        <v>0</v>
      </c>
      <c r="F78" s="2">
        <v>0</v>
      </c>
      <c r="G78" s="3">
        <f t="shared" si="0"/>
        <v>9434.7699600000014</v>
      </c>
      <c r="H78" s="3">
        <f t="shared" si="1"/>
        <v>0.28999999999359716</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18.510000000000002</v>
      </c>
      <c r="D79" s="2">
        <f>'PR-RAS'!E83</f>
        <v>35.119999999999997</v>
      </c>
      <c r="E79" s="2">
        <v>0</v>
      </c>
      <c r="F79" s="2">
        <v>0</v>
      </c>
      <c r="G79" s="3">
        <f t="shared" si="0"/>
        <v>6.9225000000000003</v>
      </c>
      <c r="H79" s="3">
        <f t="shared" si="1"/>
        <v>0.60999999999999588</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18.510000000000002</v>
      </c>
      <c r="D81" s="2">
        <f>'PR-RAS'!E85</f>
        <v>35.119999999999997</v>
      </c>
      <c r="E81" s="2">
        <v>0</v>
      </c>
      <c r="F81" s="2">
        <v>0</v>
      </c>
      <c r="G81" s="3">
        <f t="shared" si="0"/>
        <v>7.1000000000000005</v>
      </c>
      <c r="H81" s="3">
        <f t="shared" si="1"/>
        <v>0.60999999999999588</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36735.43</v>
      </c>
      <c r="D87" s="2">
        <f>'PR-RAS'!E91</f>
        <v>42852.65</v>
      </c>
      <c r="E87" s="2">
        <v>0</v>
      </c>
      <c r="F87" s="2">
        <v>0</v>
      </c>
      <c r="G87" s="3">
        <f t="shared" si="0"/>
        <v>10529.90278</v>
      </c>
      <c r="H87" s="3">
        <f t="shared" si="1"/>
        <v>0.77999999999883585</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1126.8800000000001</v>
      </c>
      <c r="D88" s="2">
        <f>'PR-RAS'!E92</f>
        <v>1126.99</v>
      </c>
      <c r="E88" s="2">
        <v>0</v>
      </c>
      <c r="F88" s="2">
        <v>0</v>
      </c>
      <c r="G88" s="3">
        <f t="shared" si="0"/>
        <v>294.13481999999999</v>
      </c>
      <c r="H88" s="3">
        <f t="shared" si="1"/>
        <v>0.12999999999988177</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35341.69</v>
      </c>
      <c r="D89" s="2">
        <f>'PR-RAS'!E93</f>
        <v>41551.54</v>
      </c>
      <c r="E89" s="2">
        <v>0</v>
      </c>
      <c r="F89" s="2">
        <v>0</v>
      </c>
      <c r="G89" s="3">
        <f t="shared" si="0"/>
        <v>10423.13976</v>
      </c>
      <c r="H89" s="3">
        <f t="shared" si="1"/>
        <v>0.76999999999679858</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14.23</v>
      </c>
      <c r="D90" s="2">
        <f>'PR-RAS'!E94</f>
        <v>50.46</v>
      </c>
      <c r="E90" s="2">
        <v>0</v>
      </c>
      <c r="F90" s="2">
        <v>0</v>
      </c>
      <c r="G90" s="3">
        <f t="shared" si="0"/>
        <v>10.24835</v>
      </c>
      <c r="H90" s="3">
        <f t="shared" si="1"/>
        <v>0.69000000000000128</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252.63</v>
      </c>
      <c r="D93" s="2">
        <f>'PR-RAS'!E97</f>
        <v>123.66</v>
      </c>
      <c r="E93" s="2">
        <v>0</v>
      </c>
      <c r="F93" s="2">
        <v>0</v>
      </c>
      <c r="G93" s="3">
        <f t="shared" si="0"/>
        <v>45.995399999999997</v>
      </c>
      <c r="H93" s="3">
        <f t="shared" si="1"/>
        <v>0.71000000000000796</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73853.3</v>
      </c>
      <c r="D102" s="2">
        <f>'PR-RAS'!E106</f>
        <v>55131.259999999995</v>
      </c>
      <c r="E102" s="2">
        <v>0</v>
      </c>
      <c r="F102" s="2">
        <v>0</v>
      </c>
      <c r="G102" s="3">
        <f t="shared" si="0"/>
        <v>18595.697820000001</v>
      </c>
      <c r="H102" s="3">
        <f t="shared" si="1"/>
        <v>0.55999999999767169</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5.92</v>
      </c>
      <c r="E103" s="2">
        <v>0</v>
      </c>
      <c r="F103" s="2">
        <v>0</v>
      </c>
      <c r="G103" s="3">
        <f t="shared" si="0"/>
        <v>1.2076799999999999</v>
      </c>
      <c r="H103" s="3">
        <f t="shared" si="1"/>
        <v>8.0000000000000071E-2</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5.92</v>
      </c>
      <c r="E107" s="2">
        <v>0</v>
      </c>
      <c r="F107" s="2">
        <v>0</v>
      </c>
      <c r="G107" s="3">
        <f t="shared" si="0"/>
        <v>1.2550399999999999</v>
      </c>
      <c r="H107" s="3">
        <f t="shared" si="1"/>
        <v>8.0000000000000071E-2</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23354.690000000002</v>
      </c>
      <c r="D108" s="2">
        <f>'PR-RAS'!E112</f>
        <v>9468.57</v>
      </c>
      <c r="E108" s="2">
        <v>0</v>
      </c>
      <c r="F108" s="2">
        <v>0</v>
      </c>
      <c r="G108" s="3">
        <f t="shared" si="0"/>
        <v>4525.2258099999999</v>
      </c>
      <c r="H108" s="3">
        <f t="shared" si="1"/>
        <v>0.73999999999796273</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7303.59</v>
      </c>
      <c r="D111" s="2">
        <f>'PR-RAS'!E115</f>
        <v>1067.17</v>
      </c>
      <c r="E111" s="2">
        <v>0</v>
      </c>
      <c r="F111" s="2">
        <v>0</v>
      </c>
      <c r="G111" s="3">
        <f t="shared" si="0"/>
        <v>1038.1723</v>
      </c>
      <c r="H111" s="3">
        <f t="shared" si="1"/>
        <v>0.57999999999992724</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16051.1</v>
      </c>
      <c r="D113" s="2">
        <f>'PR-RAS'!E117</f>
        <v>8401.4</v>
      </c>
      <c r="E113" s="2">
        <v>0</v>
      </c>
      <c r="F113" s="2">
        <v>0</v>
      </c>
      <c r="G113" s="3">
        <f t="shared" si="0"/>
        <v>3679.6368000000002</v>
      </c>
      <c r="H113" s="3">
        <f t="shared" si="1"/>
        <v>0.5</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50498.61</v>
      </c>
      <c r="D116" s="2">
        <f>'PR-RAS'!E120</f>
        <v>45656.77</v>
      </c>
      <c r="E116" s="2">
        <v>0</v>
      </c>
      <c r="F116" s="2">
        <v>0</v>
      </c>
      <c r="G116" s="3">
        <f t="shared" si="0"/>
        <v>16308.39725</v>
      </c>
      <c r="H116" s="3">
        <f t="shared" si="1"/>
        <v>0.62000000000261934</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2280.64</v>
      </c>
      <c r="D117" s="2">
        <f>'PR-RAS'!E121</f>
        <v>658.25</v>
      </c>
      <c r="E117" s="2">
        <v>0</v>
      </c>
      <c r="F117" s="2">
        <v>0</v>
      </c>
      <c r="G117" s="3">
        <f t="shared" si="0"/>
        <v>417.26823999999999</v>
      </c>
      <c r="H117" s="3">
        <f t="shared" si="1"/>
        <v>0.61000000000012733</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48217.97</v>
      </c>
      <c r="D118" s="2">
        <f>'PR-RAS'!E122</f>
        <v>44998.52</v>
      </c>
      <c r="E118" s="2">
        <v>0</v>
      </c>
      <c r="F118" s="2">
        <v>0</v>
      </c>
      <c r="G118" s="3">
        <f t="shared" si="0"/>
        <v>16171.156170000002</v>
      </c>
      <c r="H118" s="3">
        <f t="shared" si="1"/>
        <v>0.51000000000203727</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48030.61</v>
      </c>
      <c r="D121" s="2">
        <f>'PR-RAS'!E125</f>
        <v>22375.21</v>
      </c>
      <c r="E121" s="2">
        <v>0</v>
      </c>
      <c r="F121" s="2">
        <v>0</v>
      </c>
      <c r="G121" s="3">
        <f t="shared" si="0"/>
        <v>11133.723599999999</v>
      </c>
      <c r="H121" s="3">
        <f t="shared" si="1"/>
        <v>0.59999999999854481</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8015.61</v>
      </c>
      <c r="D122" s="2">
        <f>'PR-RAS'!E126</f>
        <v>12989.21</v>
      </c>
      <c r="E122" s="2">
        <v>0</v>
      </c>
      <c r="F122" s="2">
        <v>0</v>
      </c>
      <c r="G122" s="3">
        <f t="shared" si="0"/>
        <v>4113.2776299999996</v>
      </c>
      <c r="H122" s="3">
        <f t="shared" si="1"/>
        <v>0.5999999999994543</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8015.61</v>
      </c>
      <c r="D123" s="2">
        <f>'PR-RAS'!E127</f>
        <v>12989.21</v>
      </c>
      <c r="E123" s="2">
        <v>0</v>
      </c>
      <c r="F123" s="2">
        <v>0</v>
      </c>
      <c r="G123" s="3">
        <f t="shared" si="0"/>
        <v>4147.2716599999994</v>
      </c>
      <c r="H123" s="3">
        <f t="shared" si="1"/>
        <v>0.5999999999994543</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40015</v>
      </c>
      <c r="D125" s="2">
        <f>'PR-RAS'!E129</f>
        <v>9386</v>
      </c>
      <c r="E125" s="2">
        <v>0</v>
      </c>
      <c r="F125" s="2">
        <v>0</v>
      </c>
      <c r="G125" s="3">
        <f t="shared" si="0"/>
        <v>7289.5879999999997</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9015</v>
      </c>
      <c r="D126" s="2">
        <f>'PR-RAS'!E130</f>
        <v>9386</v>
      </c>
      <c r="E126" s="2">
        <v>0</v>
      </c>
      <c r="F126" s="2">
        <v>0</v>
      </c>
      <c r="G126" s="3">
        <f t="shared" si="0"/>
        <v>3473.375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31000</v>
      </c>
      <c r="D127" s="2">
        <f>'PR-RAS'!E131</f>
        <v>0</v>
      </c>
      <c r="E127" s="2">
        <v>0</v>
      </c>
      <c r="F127" s="2">
        <v>0</v>
      </c>
      <c r="G127" s="3">
        <f t="shared" si="0"/>
        <v>3906</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1463462.89</v>
      </c>
      <c r="D148" s="2">
        <f>'PR-RAS'!E152</f>
        <v>1803938.1899999997</v>
      </c>
      <c r="E148" s="2">
        <v>0</v>
      </c>
      <c r="F148" s="2">
        <v>0</v>
      </c>
      <c r="G148" s="3">
        <f t="shared" si="0"/>
        <v>745486.87268999987</v>
      </c>
      <c r="H148" s="3">
        <f t="shared" si="1"/>
        <v>0.29999999981373549</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220665.7</v>
      </c>
      <c r="D149" s="2">
        <f>'PR-RAS'!E153</f>
        <v>271649.97000000003</v>
      </c>
      <c r="E149" s="2">
        <v>0</v>
      </c>
      <c r="F149" s="2">
        <v>0</v>
      </c>
      <c r="G149" s="3">
        <f t="shared" si="0"/>
        <v>113066.91472000002</v>
      </c>
      <c r="H149" s="3">
        <f t="shared" si="1"/>
        <v>0.32999999995809048</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168375.5</v>
      </c>
      <c r="D150" s="2">
        <f>'PR-RAS'!E154</f>
        <v>216185.31</v>
      </c>
      <c r="E150" s="2">
        <v>0</v>
      </c>
      <c r="F150" s="2">
        <v>0</v>
      </c>
      <c r="G150" s="3">
        <f t="shared" si="0"/>
        <v>89511.171879999994</v>
      </c>
      <c r="H150" s="3">
        <f t="shared" si="1"/>
        <v>0.80999999999767169</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168375.5</v>
      </c>
      <c r="D151" s="2">
        <f>'PR-RAS'!E155</f>
        <v>216185.31</v>
      </c>
      <c r="E151" s="2">
        <v>0</v>
      </c>
      <c r="F151" s="2">
        <v>0</v>
      </c>
      <c r="G151" s="3">
        <f t="shared" si="0"/>
        <v>90111.917999999991</v>
      </c>
      <c r="H151" s="3">
        <f t="shared" si="1"/>
        <v>0.80999999999767169</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27482</v>
      </c>
      <c r="D155" s="2">
        <f>'PR-RAS'!E159</f>
        <v>26171.14</v>
      </c>
      <c r="E155" s="2">
        <v>0</v>
      </c>
      <c r="F155" s="2">
        <v>0</v>
      </c>
      <c r="G155" s="3">
        <f t="shared" si="0"/>
        <v>12292.939119999999</v>
      </c>
      <c r="H155" s="3">
        <f t="shared" si="1"/>
        <v>0.13999999999941792</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24808.2</v>
      </c>
      <c r="D156" s="2">
        <f>'PR-RAS'!E160</f>
        <v>29293.52</v>
      </c>
      <c r="E156" s="2">
        <v>0</v>
      </c>
      <c r="F156" s="2">
        <v>0</v>
      </c>
      <c r="G156" s="3">
        <f t="shared" si="0"/>
        <v>12926.262200000001</v>
      </c>
      <c r="H156" s="3">
        <f t="shared" si="1"/>
        <v>0.68000000000029104</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24808.2</v>
      </c>
      <c r="D158" s="2">
        <f>'PR-RAS'!E162</f>
        <v>29293.52</v>
      </c>
      <c r="E158" s="2">
        <v>0</v>
      </c>
      <c r="F158" s="2">
        <v>0</v>
      </c>
      <c r="G158" s="3">
        <f t="shared" si="0"/>
        <v>13093.052680000001</v>
      </c>
      <c r="H158" s="3">
        <f t="shared" si="1"/>
        <v>0.68000000000029104</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566955.57000000007</v>
      </c>
      <c r="D160" s="2">
        <f>'PR-RAS'!E164</f>
        <v>707460.90999999992</v>
      </c>
      <c r="E160" s="2">
        <v>0</v>
      </c>
      <c r="F160" s="2">
        <v>0</v>
      </c>
      <c r="G160" s="3">
        <f t="shared" si="0"/>
        <v>315118.50500999996</v>
      </c>
      <c r="H160" s="3">
        <f t="shared" si="1"/>
        <v>0.52000000001862645</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17426.63</v>
      </c>
      <c r="D161" s="2">
        <f>'PR-RAS'!E165</f>
        <v>10428.36</v>
      </c>
      <c r="E161" s="2">
        <v>0</v>
      </c>
      <c r="F161" s="2">
        <v>0</v>
      </c>
      <c r="G161" s="3">
        <f t="shared" si="0"/>
        <v>6125.3360000000011</v>
      </c>
      <c r="H161" s="3">
        <f t="shared" si="1"/>
        <v>0.72999999999956344</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7609.38</v>
      </c>
      <c r="D162" s="2">
        <f>'PR-RAS'!E166</f>
        <v>0</v>
      </c>
      <c r="E162" s="2">
        <v>0</v>
      </c>
      <c r="F162" s="2">
        <v>0</v>
      </c>
      <c r="G162" s="3">
        <f t="shared" si="0"/>
        <v>1225.1101800000001</v>
      </c>
      <c r="H162" s="3">
        <f t="shared" si="1"/>
        <v>0.38000000000010914</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5671.16</v>
      </c>
      <c r="D163" s="2">
        <f>'PR-RAS'!E167</f>
        <v>5736.96</v>
      </c>
      <c r="E163" s="2">
        <v>0</v>
      </c>
      <c r="F163" s="2">
        <v>0</v>
      </c>
      <c r="G163" s="3">
        <f t="shared" si="0"/>
        <v>2777.5029600000003</v>
      </c>
      <c r="H163" s="3">
        <f t="shared" si="1"/>
        <v>0.1999999999998181</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4146.09</v>
      </c>
      <c r="D164" s="2">
        <f>'PR-RAS'!E168</f>
        <v>1515</v>
      </c>
      <c r="E164" s="2">
        <v>0</v>
      </c>
      <c r="F164" s="2">
        <v>0</v>
      </c>
      <c r="G164" s="3">
        <f t="shared" si="0"/>
        <v>1169.7026700000001</v>
      </c>
      <c r="H164" s="3">
        <f t="shared" si="1"/>
        <v>9.0000000000145519E-2</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3176.4</v>
      </c>
      <c r="E165" s="2">
        <v>0</v>
      </c>
      <c r="F165" s="2">
        <v>0</v>
      </c>
      <c r="G165" s="3">
        <f t="shared" si="0"/>
        <v>1041.8592000000001</v>
      </c>
      <c r="H165" s="3">
        <f t="shared" si="1"/>
        <v>0.40000000000009095</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74639.39</v>
      </c>
      <c r="D166" s="2">
        <f>'PR-RAS'!E170</f>
        <v>80552.040000000008</v>
      </c>
      <c r="E166" s="2">
        <v>0</v>
      </c>
      <c r="F166" s="2">
        <v>0</v>
      </c>
      <c r="G166" s="3">
        <f t="shared" si="0"/>
        <v>38897.67255000001</v>
      </c>
      <c r="H166" s="3">
        <f t="shared" si="1"/>
        <v>0.430000000007567</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3095.4</v>
      </c>
      <c r="D167" s="2">
        <f>'PR-RAS'!E171</f>
        <v>5474.94</v>
      </c>
      <c r="E167" s="2">
        <v>0</v>
      </c>
      <c r="F167" s="2">
        <v>0</v>
      </c>
      <c r="G167" s="3">
        <f t="shared" si="0"/>
        <v>2331.5164799999998</v>
      </c>
      <c r="H167" s="3">
        <f t="shared" si="1"/>
        <v>0.46000000000049113</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44341.919999999998</v>
      </c>
      <c r="D169" s="2">
        <f>'PR-RAS'!E173</f>
        <v>43846.82</v>
      </c>
      <c r="E169" s="2">
        <v>0</v>
      </c>
      <c r="F169" s="2">
        <v>0</v>
      </c>
      <c r="G169" s="3">
        <f t="shared" si="0"/>
        <v>22181.97408</v>
      </c>
      <c r="H169" s="3">
        <f t="shared" si="1"/>
        <v>0.26000000000203727</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7776.44</v>
      </c>
      <c r="D170" s="2">
        <f>'PR-RAS'!E174</f>
        <v>17672.28</v>
      </c>
      <c r="E170" s="2">
        <v>0</v>
      </c>
      <c r="F170" s="2">
        <v>0</v>
      </c>
      <c r="G170" s="3">
        <f t="shared" si="0"/>
        <v>7287.4490000000005</v>
      </c>
      <c r="H170" s="3">
        <f t="shared" si="1"/>
        <v>0.71999999999843567</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18765.38</v>
      </c>
      <c r="D171" s="2">
        <f>'PR-RAS'!E175</f>
        <v>12869.86</v>
      </c>
      <c r="E171" s="2">
        <v>0</v>
      </c>
      <c r="F171" s="2">
        <v>0</v>
      </c>
      <c r="G171" s="3">
        <f t="shared" si="0"/>
        <v>7565.8670000000011</v>
      </c>
      <c r="H171" s="3">
        <f t="shared" si="1"/>
        <v>0.52000000000043656</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660.25</v>
      </c>
      <c r="D173" s="2">
        <f>'PR-RAS'!E177</f>
        <v>688.14</v>
      </c>
      <c r="E173" s="2">
        <v>0</v>
      </c>
      <c r="F173" s="2">
        <v>0</v>
      </c>
      <c r="G173" s="3">
        <f t="shared" si="0"/>
        <v>350.28315999999995</v>
      </c>
      <c r="H173" s="3">
        <f t="shared" si="1"/>
        <v>0.38999999999998636</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318783.73</v>
      </c>
      <c r="D174" s="2">
        <f>'PR-RAS'!E178</f>
        <v>413992.44999999995</v>
      </c>
      <c r="E174" s="2">
        <v>0</v>
      </c>
      <c r="F174" s="2">
        <v>0</v>
      </c>
      <c r="G174" s="3">
        <f t="shared" si="0"/>
        <v>198390.97298999998</v>
      </c>
      <c r="H174" s="3">
        <f t="shared" si="1"/>
        <v>0.71999999997206032</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17781.22</v>
      </c>
      <c r="D175" s="2">
        <f>'PR-RAS'!E179</f>
        <v>14453.78</v>
      </c>
      <c r="E175" s="2">
        <v>0</v>
      </c>
      <c r="F175" s="2">
        <v>0</v>
      </c>
      <c r="G175" s="3">
        <f t="shared" si="0"/>
        <v>8123.8477199999988</v>
      </c>
      <c r="H175" s="3">
        <f t="shared" si="1"/>
        <v>0.44000000000050932</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150842.93</v>
      </c>
      <c r="D176" s="2">
        <f>'PR-RAS'!E180</f>
        <v>161900.79999999999</v>
      </c>
      <c r="E176" s="2">
        <v>0</v>
      </c>
      <c r="F176" s="2">
        <v>0</v>
      </c>
      <c r="G176" s="3">
        <f t="shared" si="0"/>
        <v>83062.792749999993</v>
      </c>
      <c r="H176" s="3">
        <f t="shared" si="1"/>
        <v>0.27000000001862645</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33184.26</v>
      </c>
      <c r="D177" s="2">
        <f>'PR-RAS'!E181</f>
        <v>42443.58</v>
      </c>
      <c r="E177" s="2">
        <v>0</v>
      </c>
      <c r="F177" s="2">
        <v>0</v>
      </c>
      <c r="G177" s="3">
        <f t="shared" si="0"/>
        <v>20780.569920000002</v>
      </c>
      <c r="H177" s="3">
        <f t="shared" si="1"/>
        <v>0.68000000000029104</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22034.73</v>
      </c>
      <c r="D178" s="2">
        <f>'PR-RAS'!E182</f>
        <v>34288.53</v>
      </c>
      <c r="E178" s="2">
        <v>0</v>
      </c>
      <c r="F178" s="2">
        <v>0</v>
      </c>
      <c r="G178" s="3">
        <f t="shared" si="0"/>
        <v>16038.286829999997</v>
      </c>
      <c r="H178" s="3">
        <f t="shared" si="1"/>
        <v>0.74000000000160071</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3813.04</v>
      </c>
      <c r="D179" s="2">
        <f>'PR-RAS'!E183</f>
        <v>6057.37</v>
      </c>
      <c r="E179" s="2">
        <v>0</v>
      </c>
      <c r="F179" s="2">
        <v>0</v>
      </c>
      <c r="G179" s="3">
        <f t="shared" si="0"/>
        <v>2835.1448399999995</v>
      </c>
      <c r="H179" s="3">
        <f t="shared" si="1"/>
        <v>0.40999999999985448</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4368.6499999999996</v>
      </c>
      <c r="D180" s="2">
        <f>'PR-RAS'!E184</f>
        <v>2906.56</v>
      </c>
      <c r="E180" s="2">
        <v>0</v>
      </c>
      <c r="F180" s="2">
        <v>0</v>
      </c>
      <c r="G180" s="3">
        <f t="shared" si="0"/>
        <v>1822.53683</v>
      </c>
      <c r="H180" s="3">
        <f t="shared" si="1"/>
        <v>0.79000000000041837</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76208.149999999994</v>
      </c>
      <c r="D181" s="2">
        <f>'PR-RAS'!E185</f>
        <v>131662.6</v>
      </c>
      <c r="E181" s="2">
        <v>0</v>
      </c>
      <c r="F181" s="2">
        <v>0</v>
      </c>
      <c r="G181" s="3">
        <f t="shared" si="0"/>
        <v>61116.002999999997</v>
      </c>
      <c r="H181" s="3">
        <f t="shared" si="1"/>
        <v>0.54999999998835847</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0</v>
      </c>
      <c r="D182" s="2">
        <f>'PR-RAS'!E186</f>
        <v>0</v>
      </c>
      <c r="E182" s="2">
        <v>0</v>
      </c>
      <c r="F182" s="2">
        <v>0</v>
      </c>
      <c r="G182" s="3">
        <f t="shared" si="0"/>
        <v>0</v>
      </c>
      <c r="H182" s="3">
        <f t="shared" si="1"/>
        <v>0</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10550.75</v>
      </c>
      <c r="D183" s="2">
        <f>'PR-RAS'!E187</f>
        <v>20279.23</v>
      </c>
      <c r="E183" s="2">
        <v>0</v>
      </c>
      <c r="F183" s="2">
        <v>0</v>
      </c>
      <c r="G183" s="3">
        <f t="shared" si="0"/>
        <v>9301.8762200000001</v>
      </c>
      <c r="H183" s="3">
        <f t="shared" si="1"/>
        <v>0.47999999999956344</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156105.82</v>
      </c>
      <c r="D190" s="2">
        <f>'PR-RAS'!E194</f>
        <v>202488.06</v>
      </c>
      <c r="E190" s="2">
        <v>0</v>
      </c>
      <c r="F190" s="2">
        <v>0</v>
      </c>
      <c r="G190" s="3">
        <f t="shared" si="0"/>
        <v>106044.48666</v>
      </c>
      <c r="H190" s="3">
        <f t="shared" si="1"/>
        <v>0.23999999999068677</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31086.66</v>
      </c>
      <c r="D191" s="2">
        <f>'PR-RAS'!E195</f>
        <v>67471.42</v>
      </c>
      <c r="E191" s="2">
        <v>0</v>
      </c>
      <c r="F191" s="2">
        <v>0</v>
      </c>
      <c r="G191" s="3">
        <f t="shared" si="0"/>
        <v>31545.605</v>
      </c>
      <c r="H191" s="3">
        <f t="shared" si="1"/>
        <v>0.75999999999839929</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2391.71</v>
      </c>
      <c r="D192" s="2">
        <f>'PR-RAS'!E196</f>
        <v>4253.9799999999996</v>
      </c>
      <c r="E192" s="2">
        <v>0</v>
      </c>
      <c r="F192" s="2">
        <v>0</v>
      </c>
      <c r="G192" s="3">
        <f t="shared" si="0"/>
        <v>2081.8369699999998</v>
      </c>
      <c r="H192" s="3">
        <f t="shared" si="1"/>
        <v>0.31000000000040018</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6198.78</v>
      </c>
      <c r="D193" s="2">
        <f>'PR-RAS'!E197</f>
        <v>8812.27</v>
      </c>
      <c r="E193" s="2">
        <v>0</v>
      </c>
      <c r="F193" s="2">
        <v>0</v>
      </c>
      <c r="G193" s="3">
        <f t="shared" si="0"/>
        <v>4574.07744</v>
      </c>
      <c r="H193" s="3">
        <f t="shared" si="1"/>
        <v>0.49000000000069122</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4010.2</v>
      </c>
      <c r="D194" s="2">
        <f>'PR-RAS'!E198</f>
        <v>8125.78</v>
      </c>
      <c r="E194" s="2">
        <v>0</v>
      </c>
      <c r="F194" s="2">
        <v>0</v>
      </c>
      <c r="G194" s="3">
        <f t="shared" si="0"/>
        <v>3910.5196799999999</v>
      </c>
      <c r="H194" s="3">
        <f t="shared" si="1"/>
        <v>0.42000000000007276</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6142.14</v>
      </c>
      <c r="D195" s="2">
        <f>'PR-RAS'!E199</f>
        <v>17967.400000000001</v>
      </c>
      <c r="E195" s="2">
        <v>0</v>
      </c>
      <c r="F195" s="2">
        <v>0</v>
      </c>
      <c r="G195" s="3">
        <f t="shared" si="0"/>
        <v>8162.9263600000004</v>
      </c>
      <c r="H195" s="3">
        <f t="shared" si="1"/>
        <v>0.54000000000178261</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106276.33</v>
      </c>
      <c r="D197" s="2">
        <f>'PR-RAS'!E201</f>
        <v>95857.21</v>
      </c>
      <c r="E197" s="2">
        <v>0</v>
      </c>
      <c r="F197" s="2">
        <v>0</v>
      </c>
      <c r="G197" s="3">
        <f t="shared" si="0"/>
        <v>58406.187000000005</v>
      </c>
      <c r="H197" s="3">
        <f t="shared" si="1"/>
        <v>0.54000000000814907</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3340.9100000000003</v>
      </c>
      <c r="D198" s="2">
        <f>'PR-RAS'!E202</f>
        <v>4089.19</v>
      </c>
      <c r="E198" s="2">
        <v>0</v>
      </c>
      <c r="F198" s="2">
        <v>0</v>
      </c>
      <c r="G198" s="3">
        <f t="shared" si="0"/>
        <v>2269.3001300000001</v>
      </c>
      <c r="H198" s="3">
        <f t="shared" si="1"/>
        <v>0.27999999999974534</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3340.9100000000003</v>
      </c>
      <c r="D212" s="2">
        <f>'PR-RAS'!E216</f>
        <v>4089.19</v>
      </c>
      <c r="E212" s="2">
        <v>0</v>
      </c>
      <c r="F212" s="2">
        <v>0</v>
      </c>
      <c r="G212" s="3">
        <f t="shared" si="0"/>
        <v>2430.5701899999999</v>
      </c>
      <c r="H212" s="3">
        <f t="shared" si="1"/>
        <v>0.27999999999974534</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3028.11</v>
      </c>
      <c r="D213" s="2">
        <f>'PR-RAS'!E217</f>
        <v>3970.25</v>
      </c>
      <c r="E213" s="2">
        <v>0</v>
      </c>
      <c r="F213" s="2">
        <v>0</v>
      </c>
      <c r="G213" s="3">
        <f t="shared" si="0"/>
        <v>2325.3453199999999</v>
      </c>
      <c r="H213" s="3">
        <f t="shared" si="1"/>
        <v>0.36000000000012733</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312.8</v>
      </c>
      <c r="D215" s="2">
        <f>'PR-RAS'!E219</f>
        <v>118.94</v>
      </c>
      <c r="E215" s="2">
        <v>0</v>
      </c>
      <c r="F215" s="2">
        <v>0</v>
      </c>
      <c r="G215" s="3">
        <f t="shared" si="0"/>
        <v>117.84552000000001</v>
      </c>
      <c r="H215" s="3">
        <f t="shared" si="1"/>
        <v>0.25999999999999091</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24480.48</v>
      </c>
      <c r="D217" s="2">
        <f>'PR-RAS'!E221</f>
        <v>49271.199999999997</v>
      </c>
      <c r="E217" s="2">
        <v>0</v>
      </c>
      <c r="F217" s="2">
        <v>0</v>
      </c>
      <c r="G217" s="3">
        <f t="shared" si="0"/>
        <v>26572.942079999997</v>
      </c>
      <c r="H217" s="3">
        <f t="shared" si="1"/>
        <v>0.67999999999665306</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24480.48</v>
      </c>
      <c r="D221" s="2">
        <f>'PR-RAS'!E225</f>
        <v>49271.199999999997</v>
      </c>
      <c r="E221" s="2">
        <v>0</v>
      </c>
      <c r="F221" s="2">
        <v>0</v>
      </c>
      <c r="G221" s="3">
        <f t="shared" si="0"/>
        <v>27065.033599999999</v>
      </c>
      <c r="H221" s="3">
        <f t="shared" si="1"/>
        <v>0.67999999999665306</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22238.7</v>
      </c>
      <c r="E223" s="2">
        <v>0</v>
      </c>
      <c r="F223" s="2">
        <v>0</v>
      </c>
      <c r="G223" s="3">
        <f t="shared" si="0"/>
        <v>9873.9827999999998</v>
      </c>
      <c r="H223" s="3">
        <f t="shared" si="1"/>
        <v>0.2999999999992724</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24480.48</v>
      </c>
      <c r="D224" s="2">
        <f>'PR-RAS'!E228</f>
        <v>27032.5</v>
      </c>
      <c r="E224" s="2">
        <v>0</v>
      </c>
      <c r="F224" s="2">
        <v>0</v>
      </c>
      <c r="G224" s="3">
        <f t="shared" si="0"/>
        <v>17515.642039999999</v>
      </c>
      <c r="H224" s="3">
        <f t="shared" si="1"/>
        <v>0.97999999999956344</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362882.39999999997</v>
      </c>
      <c r="D226" s="2">
        <f>'PR-RAS'!E230</f>
        <v>395733.44</v>
      </c>
      <c r="E226" s="2">
        <v>0</v>
      </c>
      <c r="F226" s="2">
        <v>0</v>
      </c>
      <c r="G226" s="3">
        <f t="shared" si="0"/>
        <v>259728.58800000002</v>
      </c>
      <c r="H226" s="3">
        <f t="shared" si="1"/>
        <v>0.83999999996740371</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33185.480000000003</v>
      </c>
      <c r="D233" s="2">
        <f>'PR-RAS'!E237</f>
        <v>33276.550000000003</v>
      </c>
      <c r="E233" s="2">
        <v>0</v>
      </c>
      <c r="F233" s="2">
        <v>0</v>
      </c>
      <c r="G233" s="3">
        <f t="shared" si="0"/>
        <v>23139.350560000006</v>
      </c>
      <c r="H233" s="3">
        <f t="shared" si="1"/>
        <v>0.93000000000029104</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8637.58</v>
      </c>
      <c r="D234" s="2">
        <f>'PR-RAS'!E238</f>
        <v>4474.87</v>
      </c>
      <c r="E234" s="2">
        <v>0</v>
      </c>
      <c r="F234" s="2">
        <v>0</v>
      </c>
      <c r="G234" s="3">
        <f t="shared" si="0"/>
        <v>4097.8455599999998</v>
      </c>
      <c r="H234" s="3">
        <f t="shared" si="1"/>
        <v>0.5500000000001819</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24547.9</v>
      </c>
      <c r="D235" s="2">
        <f>'PR-RAS'!E239</f>
        <v>28801.68</v>
      </c>
      <c r="E235" s="2">
        <v>0</v>
      </c>
      <c r="F235" s="2">
        <v>0</v>
      </c>
      <c r="G235" s="3">
        <f t="shared" si="0"/>
        <v>19223.394840000004</v>
      </c>
      <c r="H235" s="3">
        <f t="shared" si="1"/>
        <v>0.41999999999825377</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62066.51</v>
      </c>
      <c r="D242" s="2">
        <f>'PR-RAS'!E246</f>
        <v>49680.89</v>
      </c>
      <c r="E242" s="2">
        <v>0</v>
      </c>
      <c r="F242" s="2">
        <v>0</v>
      </c>
      <c r="G242" s="3">
        <f t="shared" si="0"/>
        <v>38904.21789</v>
      </c>
      <c r="H242" s="3">
        <f t="shared" si="1"/>
        <v>0.59999999999854481</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58066.51</v>
      </c>
      <c r="D243" s="2">
        <f>'PR-RAS'!E247</f>
        <v>49680.89</v>
      </c>
      <c r="E243" s="2">
        <v>0</v>
      </c>
      <c r="F243" s="2">
        <v>0</v>
      </c>
      <c r="G243" s="3">
        <f t="shared" si="0"/>
        <v>38097.646180000003</v>
      </c>
      <c r="H243" s="3">
        <f t="shared" si="1"/>
        <v>0.59999999999854481</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4000</v>
      </c>
      <c r="D244" s="2">
        <f>'PR-RAS'!E248</f>
        <v>0</v>
      </c>
      <c r="E244" s="2">
        <v>0</v>
      </c>
      <c r="F244" s="2">
        <v>0</v>
      </c>
      <c r="G244" s="3">
        <f t="shared" si="0"/>
        <v>972</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267630.40999999997</v>
      </c>
      <c r="D246" s="2">
        <f>'PR-RAS'!E250</f>
        <v>312776</v>
      </c>
      <c r="E246" s="2">
        <v>0</v>
      </c>
      <c r="F246" s="2">
        <v>0</v>
      </c>
      <c r="G246" s="3">
        <f t="shared" si="0"/>
        <v>218829.69044999997</v>
      </c>
      <c r="H246" s="3">
        <f t="shared" si="1"/>
        <v>0.40999999997438863</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267630.40999999997</v>
      </c>
      <c r="D247" s="2">
        <f>'PR-RAS'!E251</f>
        <v>312776</v>
      </c>
      <c r="E247" s="2">
        <v>0</v>
      </c>
      <c r="F247" s="2">
        <v>0</v>
      </c>
      <c r="G247" s="3">
        <f t="shared" si="0"/>
        <v>219722.87285999997</v>
      </c>
      <c r="H247" s="3">
        <f t="shared" si="1"/>
        <v>0.40999999997438863</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79286.179999999993</v>
      </c>
      <c r="D258" s="2">
        <f>'PR-RAS'!E262</f>
        <v>125915.06</v>
      </c>
      <c r="E258" s="2">
        <v>0</v>
      </c>
      <c r="F258" s="2">
        <v>0</v>
      </c>
      <c r="G258" s="3">
        <f t="shared" si="0"/>
        <v>85096.8891</v>
      </c>
      <c r="H258" s="3">
        <f t="shared" si="1"/>
        <v>0.23999999999068677</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79286.179999999993</v>
      </c>
      <c r="D265" s="2">
        <f>'PR-RAS'!E269</f>
        <v>125915.06</v>
      </c>
      <c r="E265" s="2">
        <v>0</v>
      </c>
      <c r="F265" s="2">
        <v>0</v>
      </c>
      <c r="G265" s="3">
        <f t="shared" si="0"/>
        <v>87414.703200000004</v>
      </c>
      <c r="H265" s="3">
        <f t="shared" si="1"/>
        <v>0.23999999999068677</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74568.81</v>
      </c>
      <c r="D266" s="2">
        <f>'PR-RAS'!E270</f>
        <v>108320.78</v>
      </c>
      <c r="E266" s="2">
        <v>0</v>
      </c>
      <c r="F266" s="2">
        <v>0</v>
      </c>
      <c r="G266" s="3">
        <f t="shared" si="0"/>
        <v>77170.748050000009</v>
      </c>
      <c r="H266" s="3">
        <f t="shared" si="1"/>
        <v>0.41000000000349246</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4717.37</v>
      </c>
      <c r="D267" s="2">
        <f>'PR-RAS'!E271</f>
        <v>17594.28</v>
      </c>
      <c r="E267" s="2">
        <v>0</v>
      </c>
      <c r="F267" s="2">
        <v>0</v>
      </c>
      <c r="G267" s="3">
        <f t="shared" si="0"/>
        <v>10614.97738</v>
      </c>
      <c r="H267" s="3">
        <f t="shared" si="1"/>
        <v>0.64999999999872671</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205851.65</v>
      </c>
      <c r="D269" s="2">
        <f>'PR-RAS'!E273</f>
        <v>249818.41999999998</v>
      </c>
      <c r="E269" s="2">
        <v>0</v>
      </c>
      <c r="F269" s="2">
        <v>0</v>
      </c>
      <c r="G269" s="3">
        <f t="shared" si="0"/>
        <v>189070.91532</v>
      </c>
      <c r="H269" s="3">
        <f t="shared" si="1"/>
        <v>0.76999999998952262</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151856.35999999999</v>
      </c>
      <c r="D270" s="2">
        <f>'PR-RAS'!E274</f>
        <v>162861.35999999999</v>
      </c>
      <c r="E270" s="2">
        <v>0</v>
      </c>
      <c r="F270" s="2">
        <v>0</v>
      </c>
      <c r="G270" s="3">
        <f t="shared" si="0"/>
        <v>128468.77252</v>
      </c>
      <c r="H270" s="3">
        <f t="shared" si="1"/>
        <v>0.71999999997206032</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151856.35999999999</v>
      </c>
      <c r="D271" s="2">
        <f>'PR-RAS'!E275</f>
        <v>162861.35999999999</v>
      </c>
      <c r="E271" s="2">
        <v>0</v>
      </c>
      <c r="F271" s="2">
        <v>0</v>
      </c>
      <c r="G271" s="3">
        <f t="shared" si="0"/>
        <v>128946.35159999999</v>
      </c>
      <c r="H271" s="3">
        <f t="shared" si="1"/>
        <v>0.71999999997206032</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16367.32</v>
      </c>
      <c r="D274" s="2">
        <f>'PR-RAS'!E278</f>
        <v>13923.54</v>
      </c>
      <c r="E274" s="2">
        <v>0</v>
      </c>
      <c r="F274" s="2">
        <v>0</v>
      </c>
      <c r="G274" s="3">
        <f t="shared" si="0"/>
        <v>12070.531200000001</v>
      </c>
      <c r="H274" s="3">
        <f t="shared" si="1"/>
        <v>0.77999999999883585</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16367.32</v>
      </c>
      <c r="D276" s="2">
        <f>'PR-RAS'!E280</f>
        <v>13923.54</v>
      </c>
      <c r="E276" s="2">
        <v>0</v>
      </c>
      <c r="F276" s="2">
        <v>0</v>
      </c>
      <c r="G276" s="3">
        <f t="shared" si="12"/>
        <v>12158.960000000001</v>
      </c>
      <c r="H276" s="3">
        <f t="shared" si="13"/>
        <v>0.77999999999883585</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37627.97</v>
      </c>
      <c r="D285" s="2">
        <f>'PR-RAS'!E289</f>
        <v>73033.52</v>
      </c>
      <c r="E285" s="2">
        <v>0</v>
      </c>
      <c r="F285" s="2">
        <v>0</v>
      </c>
      <c r="G285" s="3">
        <f t="shared" si="12"/>
        <v>52169.382839999998</v>
      </c>
      <c r="H285" s="3">
        <f t="shared" si="13"/>
        <v>0.50999999999476131</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37627.97</v>
      </c>
      <c r="D286" s="2">
        <f>'PR-RAS'!E290</f>
        <v>73033.52</v>
      </c>
      <c r="E286" s="2">
        <v>0</v>
      </c>
      <c r="F286" s="2">
        <v>0</v>
      </c>
      <c r="G286" s="3">
        <f t="shared" si="12"/>
        <v>52353.077850000001</v>
      </c>
      <c r="H286" s="3">
        <f t="shared" si="13"/>
        <v>0.50999999999476131</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1463462.89</v>
      </c>
      <c r="D295" s="2">
        <f>'PR-RAS'!E299</f>
        <v>1803938.1899999997</v>
      </c>
      <c r="E295" s="2">
        <v>0</v>
      </c>
      <c r="F295" s="2">
        <v>0</v>
      </c>
      <c r="G295" s="3">
        <f t="shared" si="12"/>
        <v>1490973.7453799997</v>
      </c>
      <c r="H295" s="3">
        <f t="shared" si="13"/>
        <v>0.29999999981373549</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570570.4600000002</v>
      </c>
      <c r="D296" s="2">
        <f>'PR-RAS'!E300</f>
        <v>748616.47999999975</v>
      </c>
      <c r="E296" s="2">
        <v>0</v>
      </c>
      <c r="F296" s="2">
        <v>0</v>
      </c>
      <c r="G296" s="3">
        <f t="shared" si="12"/>
        <v>610002.0088999999</v>
      </c>
      <c r="H296" s="3">
        <f t="shared" si="13"/>
        <v>0.93999999994412065</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22210.94</v>
      </c>
      <c r="E298" s="2">
        <v>0</v>
      </c>
      <c r="F298" s="2">
        <v>0</v>
      </c>
      <c r="G298" s="3">
        <f t="shared" si="12"/>
        <v>13193.298359999999</v>
      </c>
      <c r="H298" s="3">
        <f t="shared" si="13"/>
        <v>6.0000000001309672E-2</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115341.51</v>
      </c>
      <c r="D299" s="2">
        <f>'PR-RAS'!E303</f>
        <v>0</v>
      </c>
      <c r="E299" s="2">
        <v>0</v>
      </c>
      <c r="F299" s="2">
        <v>0</v>
      </c>
      <c r="G299" s="3">
        <f t="shared" si="12"/>
        <v>34371.769979999997</v>
      </c>
      <c r="H299" s="3">
        <f t="shared" si="13"/>
        <v>0.49000000000523869</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87435.19</v>
      </c>
      <c r="E300" s="2">
        <v>0</v>
      </c>
      <c r="F300" s="2">
        <v>0</v>
      </c>
      <c r="G300" s="3">
        <f t="shared" si="12"/>
        <v>52286.243620000001</v>
      </c>
      <c r="H300" s="3">
        <f t="shared" si="13"/>
        <v>0.19000000000232831</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3929.6</v>
      </c>
      <c r="D303" s="2">
        <f>'PR-RAS'!E308</f>
        <v>2670.91</v>
      </c>
      <c r="E303" s="2">
        <v>0</v>
      </c>
      <c r="F303" s="2">
        <v>0</v>
      </c>
      <c r="G303" s="3">
        <f t="shared" si="12"/>
        <v>2799.96884</v>
      </c>
      <c r="H303" s="3">
        <f t="shared" si="13"/>
        <v>0.49000000000023647</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3929.6</v>
      </c>
      <c r="D316" s="2">
        <f>'PR-RAS'!E321</f>
        <v>2670.91</v>
      </c>
      <c r="E316" s="2">
        <v>0</v>
      </c>
      <c r="F316" s="2">
        <v>0</v>
      </c>
      <c r="G316" s="3">
        <f t="shared" si="12"/>
        <v>2920.4973</v>
      </c>
      <c r="H316" s="3">
        <f t="shared" si="13"/>
        <v>0.49000000000023647</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3929.6</v>
      </c>
      <c r="D317" s="2">
        <f>'PR-RAS'!E322</f>
        <v>2670.91</v>
      </c>
      <c r="E317" s="2">
        <v>0</v>
      </c>
      <c r="F317" s="2">
        <v>0</v>
      </c>
      <c r="G317" s="3">
        <f t="shared" si="12"/>
        <v>2929.76872</v>
      </c>
      <c r="H317" s="3">
        <f t="shared" si="13"/>
        <v>0.49000000000023647</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3929.6</v>
      </c>
      <c r="D318" s="2">
        <f>'PR-RAS'!E323</f>
        <v>2670.91</v>
      </c>
      <c r="E318" s="2">
        <v>0</v>
      </c>
      <c r="F318" s="2">
        <v>0</v>
      </c>
      <c r="G318" s="3">
        <f t="shared" si="12"/>
        <v>2939.0401400000001</v>
      </c>
      <c r="H318" s="3">
        <f t="shared" si="13"/>
        <v>0.49000000000023647</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436947.61</v>
      </c>
      <c r="D355" s="2">
        <f>'PR-RAS'!E360</f>
        <v>690915.27</v>
      </c>
      <c r="E355" s="2">
        <v>0</v>
      </c>
      <c r="F355" s="2">
        <v>0</v>
      </c>
      <c r="G355" s="3">
        <f t="shared" si="12"/>
        <v>643847.46509999991</v>
      </c>
      <c r="H355" s="3">
        <f t="shared" si="13"/>
        <v>0.66000000003259629</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24424.959999999999</v>
      </c>
      <c r="D356" s="2">
        <f>'PR-RAS'!E361</f>
        <v>218131.71000000002</v>
      </c>
      <c r="E356" s="2">
        <v>0</v>
      </c>
      <c r="F356" s="2">
        <v>0</v>
      </c>
      <c r="G356" s="3">
        <f t="shared" si="12"/>
        <v>163544.37490000002</v>
      </c>
      <c r="H356" s="3">
        <f t="shared" si="13"/>
        <v>0.32999999997991836</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24424.959999999999</v>
      </c>
      <c r="D357" s="2">
        <f>'PR-RAS'!E362</f>
        <v>75901.509999999995</v>
      </c>
      <c r="E357" s="2">
        <v>0</v>
      </c>
      <c r="F357" s="2">
        <v>0</v>
      </c>
      <c r="G357" s="3">
        <f t="shared" si="12"/>
        <v>62737.160879999989</v>
      </c>
      <c r="H357" s="3">
        <f t="shared" si="13"/>
        <v>0.5300000000061118</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24424.959999999999</v>
      </c>
      <c r="D358" s="2">
        <f>'PR-RAS'!E363</f>
        <v>75901.509999999995</v>
      </c>
      <c r="E358" s="2">
        <v>0</v>
      </c>
      <c r="F358" s="2">
        <v>0</v>
      </c>
      <c r="G358" s="3">
        <f t="shared" si="12"/>
        <v>62913.388859999992</v>
      </c>
      <c r="H358" s="3">
        <f t="shared" si="13"/>
        <v>0.5300000000061118</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142230.20000000001</v>
      </c>
      <c r="E361" s="2">
        <v>0</v>
      </c>
      <c r="F361" s="2">
        <v>0</v>
      </c>
      <c r="G361" s="3">
        <f t="shared" si="12"/>
        <v>102405.74400000001</v>
      </c>
      <c r="H361" s="3">
        <f t="shared" si="13"/>
        <v>0.20000000001164153</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142230.20000000001</v>
      </c>
      <c r="E365" s="2">
        <v>0</v>
      </c>
      <c r="F365" s="2">
        <v>0</v>
      </c>
      <c r="G365" s="3">
        <f t="shared" si="12"/>
        <v>103543.58560000001</v>
      </c>
      <c r="H365" s="3">
        <f t="shared" si="13"/>
        <v>0.20000000001164153</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232021.40000000002</v>
      </c>
      <c r="D368" s="2">
        <f>'PR-RAS'!E373</f>
        <v>367277.76</v>
      </c>
      <c r="E368" s="2">
        <v>0</v>
      </c>
      <c r="F368" s="2">
        <v>0</v>
      </c>
      <c r="G368" s="3">
        <f t="shared" si="12"/>
        <v>354733.72964000003</v>
      </c>
      <c r="H368" s="3">
        <f t="shared" si="13"/>
        <v>0.64000000001396984</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147623.89000000001</v>
      </c>
      <c r="D369" s="2">
        <f>'PR-RAS'!E374</f>
        <v>262496.01</v>
      </c>
      <c r="E369" s="2">
        <v>0</v>
      </c>
      <c r="F369" s="2">
        <v>0</v>
      </c>
      <c r="G369" s="3">
        <f t="shared" si="12"/>
        <v>247522.65488000002</v>
      </c>
      <c r="H369" s="3">
        <f t="shared" si="13"/>
        <v>0.11999999999534339</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164557.5</v>
      </c>
      <c r="E371" s="2">
        <v>0</v>
      </c>
      <c r="F371" s="2">
        <v>0</v>
      </c>
      <c r="G371" s="3">
        <f t="shared" si="12"/>
        <v>121772.55</v>
      </c>
      <c r="H371" s="3">
        <f t="shared" si="13"/>
        <v>0.5</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147623.89000000001</v>
      </c>
      <c r="D373" s="2">
        <f>'PR-RAS'!E378</f>
        <v>97938.51</v>
      </c>
      <c r="E373" s="2">
        <v>0</v>
      </c>
      <c r="F373" s="2">
        <v>0</v>
      </c>
      <c r="G373" s="3">
        <f t="shared" si="12"/>
        <v>127782.33852</v>
      </c>
      <c r="H373" s="3">
        <f t="shared" si="13"/>
        <v>0.59999999999126885</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65278.759999999995</v>
      </c>
      <c r="D374" s="2">
        <f>'PR-RAS'!E379</f>
        <v>95306.75</v>
      </c>
      <c r="E374" s="2">
        <v>0</v>
      </c>
      <c r="F374" s="2">
        <v>0</v>
      </c>
      <c r="G374" s="3">
        <f t="shared" si="12"/>
        <v>95447.812980000002</v>
      </c>
      <c r="H374" s="3">
        <f t="shared" si="13"/>
        <v>0.49000000000523869</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1303.68</v>
      </c>
      <c r="D375" s="2">
        <f>'PR-RAS'!E380</f>
        <v>1302.99</v>
      </c>
      <c r="E375" s="2">
        <v>0</v>
      </c>
      <c r="F375" s="2">
        <v>0</v>
      </c>
      <c r="G375" s="3">
        <f t="shared" si="12"/>
        <v>1462.2128399999999</v>
      </c>
      <c r="H375" s="3">
        <f t="shared" si="13"/>
        <v>0.32999999999992724</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527.04999999999995</v>
      </c>
      <c r="D376" s="2">
        <f>'PR-RAS'!E381</f>
        <v>0</v>
      </c>
      <c r="E376" s="2">
        <v>0</v>
      </c>
      <c r="F376" s="2">
        <v>0</v>
      </c>
      <c r="G376" s="3">
        <f t="shared" si="12"/>
        <v>197.64374999999998</v>
      </c>
      <c r="H376" s="3">
        <f t="shared" si="13"/>
        <v>4.9999999999954525E-2</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12355.65</v>
      </c>
      <c r="D377" s="2">
        <f>'PR-RAS'!E382</f>
        <v>9524.6299999999992</v>
      </c>
      <c r="E377" s="2">
        <v>0</v>
      </c>
      <c r="F377" s="2">
        <v>0</v>
      </c>
      <c r="G377" s="3">
        <f t="shared" si="12"/>
        <v>11808.246159999999</v>
      </c>
      <c r="H377" s="3">
        <f t="shared" si="13"/>
        <v>0.72000000000116415</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2425</v>
      </c>
      <c r="E379" s="2">
        <v>0</v>
      </c>
      <c r="F379" s="2">
        <v>0</v>
      </c>
      <c r="G379" s="3">
        <f t="shared" si="12"/>
        <v>1833.3</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51092.38</v>
      </c>
      <c r="D381" s="2">
        <f>'PR-RAS'!E386</f>
        <v>82054.13</v>
      </c>
      <c r="E381" s="2">
        <v>0</v>
      </c>
      <c r="F381" s="2">
        <v>0</v>
      </c>
      <c r="G381" s="3">
        <f t="shared" si="12"/>
        <v>81776.243200000012</v>
      </c>
      <c r="H381" s="3">
        <f t="shared" si="13"/>
        <v>0.51000000000203727</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19118.75</v>
      </c>
      <c r="D396" s="2">
        <f>'PR-RAS'!E401</f>
        <v>9475</v>
      </c>
      <c r="E396" s="2">
        <v>0</v>
      </c>
      <c r="F396" s="2">
        <v>0</v>
      </c>
      <c r="G396" s="3">
        <f t="shared" si="12"/>
        <v>15037.15625</v>
      </c>
      <c r="H396" s="3">
        <f t="shared" si="13"/>
        <v>0.25</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1218.75</v>
      </c>
      <c r="D398" s="2">
        <f>'PR-RAS'!E403</f>
        <v>5400</v>
      </c>
      <c r="E398" s="2">
        <v>0</v>
      </c>
      <c r="F398" s="2">
        <v>0</v>
      </c>
      <c r="G398" s="3">
        <f t="shared" si="12"/>
        <v>4771.4437500000004</v>
      </c>
      <c r="H398" s="3">
        <f t="shared" si="13"/>
        <v>0.25</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17900</v>
      </c>
      <c r="D399" s="2">
        <f>'PR-RAS'!E404</f>
        <v>4075</v>
      </c>
      <c r="E399" s="2">
        <v>0</v>
      </c>
      <c r="F399" s="2">
        <v>0</v>
      </c>
      <c r="G399" s="3">
        <f t="shared" si="12"/>
        <v>10367.9</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180501.25</v>
      </c>
      <c r="D407" s="2">
        <f>'PR-RAS'!E412</f>
        <v>105505.8</v>
      </c>
      <c r="E407" s="2">
        <v>0</v>
      </c>
      <c r="F407" s="2">
        <v>0</v>
      </c>
      <c r="G407" s="3">
        <f t="shared" si="12"/>
        <v>158954.21710000001</v>
      </c>
      <c r="H407" s="3">
        <f t="shared" si="13"/>
        <v>0.44999999999708962</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180501.25</v>
      </c>
      <c r="D408" s="2">
        <f>'PR-RAS'!E413</f>
        <v>105505.8</v>
      </c>
      <c r="E408" s="2">
        <v>0</v>
      </c>
      <c r="F408" s="2">
        <v>0</v>
      </c>
      <c r="G408" s="3">
        <f t="shared" si="12"/>
        <v>159345.72994999998</v>
      </c>
      <c r="H408" s="3">
        <f t="shared" si="13"/>
        <v>0.44999999999708962</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433018.01</v>
      </c>
      <c r="D413" s="2">
        <f>'PR-RAS'!E418</f>
        <v>688244.36</v>
      </c>
      <c r="E413" s="2">
        <v>0</v>
      </c>
      <c r="F413" s="2">
        <v>0</v>
      </c>
      <c r="G413" s="3">
        <f t="shared" si="12"/>
        <v>745516.77275999996</v>
      </c>
      <c r="H413" s="3">
        <f t="shared" si="13"/>
        <v>0.36999999999534339</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2905.46</v>
      </c>
      <c r="E416" s="2">
        <v>0</v>
      </c>
      <c r="F416" s="2">
        <v>0</v>
      </c>
      <c r="G416" s="3">
        <f t="shared" si="12"/>
        <v>2411.5317999999997</v>
      </c>
      <c r="H416" s="3">
        <f t="shared" si="13"/>
        <v>0.46000000000003638</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2037962.9500000002</v>
      </c>
      <c r="D417" s="2">
        <f>'PR-RAS'!E422</f>
        <v>2555225.5799999996</v>
      </c>
      <c r="E417" s="2">
        <v>0</v>
      </c>
      <c r="F417" s="2">
        <v>0</v>
      </c>
      <c r="G417" s="3">
        <f t="shared" si="12"/>
        <v>2973740.2697599996</v>
      </c>
      <c r="H417" s="3">
        <f t="shared" si="13"/>
        <v>0.47000000020489097</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1900410.5</v>
      </c>
      <c r="D418" s="2">
        <f>'PR-RAS'!E423</f>
        <v>2494853.46</v>
      </c>
      <c r="E418" s="2">
        <v>0</v>
      </c>
      <c r="F418" s="2">
        <v>0</v>
      </c>
      <c r="G418" s="3">
        <f t="shared" si="12"/>
        <v>2873178.9641399998</v>
      </c>
      <c r="H418" s="3">
        <f t="shared" si="13"/>
        <v>0.9599999999627471</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137552.45000000019</v>
      </c>
      <c r="D419" s="2">
        <f>'PR-RAS'!E424</f>
        <v>60372.119999999646</v>
      </c>
      <c r="E419" s="2">
        <v>0</v>
      </c>
      <c r="F419" s="2">
        <v>0</v>
      </c>
      <c r="G419" s="3">
        <f t="shared" si="12"/>
        <v>107968.01641999978</v>
      </c>
      <c r="H419" s="3">
        <f t="shared" si="13"/>
        <v>0.56999999983236194</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0</v>
      </c>
      <c r="E420" s="2">
        <v>0</v>
      </c>
      <c r="F420" s="2">
        <v>0</v>
      </c>
      <c r="G420" s="3">
        <f t="shared" si="12"/>
        <v>0</v>
      </c>
      <c r="H420" s="3">
        <f t="shared" si="13"/>
        <v>0</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22210.94</v>
      </c>
      <c r="E421" s="2">
        <v>0</v>
      </c>
      <c r="F421" s="2">
        <v>0</v>
      </c>
      <c r="G421" s="3">
        <f t="shared" si="12"/>
        <v>18657.189599999998</v>
      </c>
      <c r="H421" s="3">
        <f t="shared" si="13"/>
        <v>6.0000000001309672E-2</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115341.51</v>
      </c>
      <c r="D422" s="2">
        <f>'PR-RAS'!E427</f>
        <v>0</v>
      </c>
      <c r="E422" s="2">
        <v>0</v>
      </c>
      <c r="F422" s="2">
        <v>0</v>
      </c>
      <c r="G422" s="3">
        <f t="shared" si="12"/>
        <v>48558.775709999994</v>
      </c>
      <c r="H422" s="3">
        <f t="shared" si="13"/>
        <v>0.49000000000523869</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90340.650000000009</v>
      </c>
      <c r="E423" s="2">
        <v>0</v>
      </c>
      <c r="F423" s="2">
        <v>0</v>
      </c>
      <c r="G423" s="3">
        <f t="shared" si="12"/>
        <v>76247.508600000001</v>
      </c>
      <c r="H423" s="3">
        <f t="shared" si="13"/>
        <v>0.34999999999126885</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2037962.9500000002</v>
      </c>
      <c r="D637" s="2">
        <f>'PR-RAS'!E643</f>
        <v>2555225.5799999996</v>
      </c>
      <c r="E637" s="2">
        <v>0</v>
      </c>
      <c r="F637" s="2">
        <v>0</v>
      </c>
      <c r="G637" s="3">
        <f t="shared" si="14"/>
        <v>4546391.3739599995</v>
      </c>
      <c r="H637" s="3">
        <f t="shared" si="15"/>
        <v>0.47000000020489097</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1900410.5</v>
      </c>
      <c r="D638" s="2">
        <f>'PR-RAS'!E644</f>
        <v>2494853.46</v>
      </c>
      <c r="E638" s="2">
        <v>0</v>
      </c>
      <c r="F638" s="2">
        <v>0</v>
      </c>
      <c r="G638" s="3">
        <f t="shared" si="14"/>
        <v>4389004.7965400005</v>
      </c>
      <c r="H638" s="3">
        <f t="shared" si="15"/>
        <v>0.9599999999627471</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137552.45000000019</v>
      </c>
      <c r="D639" s="2">
        <f>'PR-RAS'!E645</f>
        <v>60372.119999999646</v>
      </c>
      <c r="E639" s="2">
        <v>0</v>
      </c>
      <c r="F639" s="2">
        <v>0</v>
      </c>
      <c r="G639" s="3">
        <f t="shared" si="14"/>
        <v>164793.28821999967</v>
      </c>
      <c r="H639" s="3">
        <f t="shared" si="15"/>
        <v>0.56999999983236194</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0</v>
      </c>
      <c r="E640" s="2">
        <v>0</v>
      </c>
      <c r="F640" s="2">
        <v>0</v>
      </c>
      <c r="G640" s="3">
        <f t="shared" si="14"/>
        <v>0</v>
      </c>
      <c r="H640" s="3">
        <f t="shared" si="15"/>
        <v>0</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22210.94</v>
      </c>
      <c r="E641" s="2">
        <v>0</v>
      </c>
      <c r="F641" s="2">
        <v>0</v>
      </c>
      <c r="G641" s="3">
        <f t="shared" si="14"/>
        <v>28430.003199999999</v>
      </c>
      <c r="H641" s="3">
        <f t="shared" si="15"/>
        <v>6.0000000001309672E-2</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115341.51</v>
      </c>
      <c r="D642" s="2">
        <f>'PR-RAS'!E648</f>
        <v>0</v>
      </c>
      <c r="E642" s="2">
        <v>0</v>
      </c>
      <c r="F642" s="2">
        <v>0</v>
      </c>
      <c r="G642" s="3">
        <f t="shared" si="14"/>
        <v>73933.907909999994</v>
      </c>
      <c r="H642" s="3">
        <f t="shared" si="15"/>
        <v>0.49000000000523869</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22210.940000000192</v>
      </c>
      <c r="D643" s="2">
        <f>'PR-RAS'!E649</f>
        <v>82583.059999999648</v>
      </c>
      <c r="E643" s="2">
        <v>0</v>
      </c>
      <c r="F643" s="2">
        <v>0</v>
      </c>
      <c r="G643" s="3">
        <f t="shared" si="14"/>
        <v>120296.07251999967</v>
      </c>
      <c r="H643" s="3">
        <f t="shared" si="15"/>
        <v>0.11999999945692252</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66329.13</v>
      </c>
      <c r="D646" s="2">
        <f>'PR-RAS'!E653</f>
        <v>159147.16</v>
      </c>
      <c r="E646" s="2">
        <v>0</v>
      </c>
      <c r="F646" s="2">
        <v>0</v>
      </c>
      <c r="G646" s="3">
        <f t="shared" si="14"/>
        <v>248082.12525000001</v>
      </c>
      <c r="H646" s="3">
        <f t="shared" si="15"/>
        <v>0.29000000000814907</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2203909.63</v>
      </c>
      <c r="D647" s="2">
        <f>'PR-RAS'!E654</f>
        <v>2743504.12</v>
      </c>
      <c r="E647" s="2">
        <v>0</v>
      </c>
      <c r="F647" s="2">
        <v>0</v>
      </c>
      <c r="G647" s="3">
        <f t="shared" si="14"/>
        <v>4968332.9440200003</v>
      </c>
      <c r="H647" s="3">
        <f t="shared" si="15"/>
        <v>0.49000000022351742</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2111091.6</v>
      </c>
      <c r="D648" s="2">
        <f>'PR-RAS'!E655</f>
        <v>2528142.7000000002</v>
      </c>
      <c r="E648" s="2">
        <v>0</v>
      </c>
      <c r="F648" s="2">
        <v>0</v>
      </c>
      <c r="G648" s="3">
        <f t="shared" si="14"/>
        <v>4637292.9189999998</v>
      </c>
      <c r="H648" s="3">
        <f t="shared" si="15"/>
        <v>0.69999999972060323</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159147.15999999968</v>
      </c>
      <c r="D649" s="2">
        <f>'PR-RAS'!E656</f>
        <v>374508.58000000007</v>
      </c>
      <c r="E649" s="2">
        <v>0</v>
      </c>
      <c r="F649" s="2">
        <v>0</v>
      </c>
      <c r="G649" s="3">
        <f t="shared" si="14"/>
        <v>588490.47935999988</v>
      </c>
      <c r="H649" s="3">
        <f t="shared" si="15"/>
        <v>0.57999999960884452</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9</v>
      </c>
      <c r="D650" s="2">
        <f>'PR-RAS'!E657</f>
        <v>11</v>
      </c>
      <c r="E650" s="2">
        <v>0</v>
      </c>
      <c r="F650" s="2">
        <v>0</v>
      </c>
      <c r="G650" s="3">
        <f t="shared" si="14"/>
        <v>20.119</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0</v>
      </c>
      <c r="D651" s="2">
        <f>'PR-RAS'!E658</f>
        <v>0</v>
      </c>
      <c r="E651" s="2">
        <v>0</v>
      </c>
      <c r="F651" s="2">
        <v>0</v>
      </c>
      <c r="G651" s="3">
        <f t="shared" si="14"/>
        <v>0</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10</v>
      </c>
      <c r="D652" s="2">
        <f>'PR-RAS'!E659</f>
        <v>10</v>
      </c>
      <c r="E652" s="2">
        <v>0</v>
      </c>
      <c r="F652" s="2">
        <v>0</v>
      </c>
      <c r="G652" s="3">
        <f t="shared" si="14"/>
        <v>19.53</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0</v>
      </c>
      <c r="D653" s="2">
        <f>'PR-RAS'!E660</f>
        <v>0</v>
      </c>
      <c r="E653" s="2">
        <v>0</v>
      </c>
      <c r="F653" s="2">
        <v>0</v>
      </c>
      <c r="G653" s="3">
        <f t="shared" si="14"/>
        <v>0</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321.79000000000002</v>
      </c>
      <c r="E660" s="2">
        <v>0</v>
      </c>
      <c r="F660" s="2">
        <v>0</v>
      </c>
      <c r="G660" s="3">
        <f t="shared" si="14"/>
        <v>424.11922000000004</v>
      </c>
      <c r="H660" s="3">
        <f t="shared" si="15"/>
        <v>0.20999999999997954</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471550.25</v>
      </c>
      <c r="D662" s="2">
        <f>'PR-RAS'!E669</f>
        <v>113376</v>
      </c>
      <c r="E662" s="2">
        <v>0</v>
      </c>
      <c r="F662" s="2">
        <v>0</v>
      </c>
      <c r="G662" s="3">
        <f t="shared" si="14"/>
        <v>461577.78724999999</v>
      </c>
      <c r="H662" s="3">
        <f t="shared" si="15"/>
        <v>0.25</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6418.1</v>
      </c>
      <c r="D665" s="2">
        <f>'PR-RAS'!E672</f>
        <v>28287.55</v>
      </c>
      <c r="E665" s="2">
        <v>0</v>
      </c>
      <c r="F665" s="2">
        <v>0</v>
      </c>
      <c r="G665" s="3">
        <f t="shared" si="14"/>
        <v>41827.484799999998</v>
      </c>
      <c r="H665" s="3">
        <f t="shared" si="15"/>
        <v>0.55000000000109139</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102376.42</v>
      </c>
      <c r="D666" s="2">
        <f>'PR-RAS'!E673</f>
        <v>327544.38</v>
      </c>
      <c r="E666" s="2">
        <v>0</v>
      </c>
      <c r="F666" s="2">
        <v>0</v>
      </c>
      <c r="G666" s="3">
        <f t="shared" si="14"/>
        <v>503714.34470000007</v>
      </c>
      <c r="H666" s="3">
        <f t="shared" si="15"/>
        <v>0.80000000000291038</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476.94</v>
      </c>
      <c r="D673" s="2">
        <f>'PR-RAS'!E680</f>
        <v>0</v>
      </c>
      <c r="E673" s="2">
        <v>0</v>
      </c>
      <c r="F673" s="2">
        <v>0</v>
      </c>
      <c r="G673" s="3">
        <f t="shared" si="14"/>
        <v>320.50368000000003</v>
      </c>
      <c r="H673" s="3">
        <f t="shared" si="15"/>
        <v>6.0000000000002274E-2</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19360</v>
      </c>
      <c r="D699" s="2">
        <f>'PR-RAS'!E706</f>
        <v>19364.150000000001</v>
      </c>
      <c r="E699" s="2">
        <v>0</v>
      </c>
      <c r="F699" s="2">
        <v>0</v>
      </c>
      <c r="G699" s="3">
        <f t="shared" si="14"/>
        <v>40545.633399999999</v>
      </c>
      <c r="H699" s="3">
        <f t="shared" si="15"/>
        <v>0.15000000000145519</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5671.16</v>
      </c>
      <c r="D727" s="2">
        <f>'PR-RAS'!E734</f>
        <v>5736.96</v>
      </c>
      <c r="E727" s="2">
        <v>0</v>
      </c>
      <c r="F727" s="2">
        <v>0</v>
      </c>
      <c r="G727" s="3">
        <f t="shared" si="14"/>
        <v>12447.328080000001</v>
      </c>
      <c r="H727" s="3">
        <f t="shared" si="15"/>
        <v>0.1999999999998181</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11950.93</v>
      </c>
      <c r="D731" s="2">
        <f>'PR-RAS'!E738</f>
        <v>25523.95</v>
      </c>
      <c r="E731" s="2">
        <v>0</v>
      </c>
      <c r="F731" s="2">
        <v>0</v>
      </c>
      <c r="G731" s="3">
        <f t="shared" si="14"/>
        <v>45989.145900000003</v>
      </c>
      <c r="H731" s="3">
        <f t="shared" si="15"/>
        <v>0.11999999999898137</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29966.880000000001</v>
      </c>
      <c r="D734" s="2">
        <f>'PR-RAS'!E741</f>
        <v>63685.25</v>
      </c>
      <c r="E734" s="2">
        <v>0</v>
      </c>
      <c r="F734" s="2">
        <v>0</v>
      </c>
      <c r="G734" s="3">
        <f t="shared" si="14"/>
        <v>115328.29954000001</v>
      </c>
      <c r="H734" s="3">
        <f t="shared" si="15"/>
        <v>0.36999999999898137</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8011.3</v>
      </c>
      <c r="D770" s="2">
        <f>'PR-RAS'!E777</f>
        <v>5804.08</v>
      </c>
      <c r="E770" s="2">
        <v>0</v>
      </c>
      <c r="F770" s="2">
        <v>0</v>
      </c>
      <c r="G770" s="3">
        <f t="shared" si="14"/>
        <v>15087.364739999999</v>
      </c>
      <c r="H770" s="3">
        <f t="shared" si="15"/>
        <v>0.38000000000010914</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16469.18</v>
      </c>
      <c r="D771" s="2">
        <f>'PR-RAS'!E778</f>
        <v>21228.42</v>
      </c>
      <c r="E771" s="2">
        <v>0</v>
      </c>
      <c r="F771" s="2">
        <v>0</v>
      </c>
      <c r="G771" s="3">
        <f t="shared" si="14"/>
        <v>45373.035400000001</v>
      </c>
      <c r="H771" s="3">
        <f t="shared" si="15"/>
        <v>0.59999999999854481</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2802.6</v>
      </c>
      <c r="D772" s="2">
        <f>'PR-RAS'!E779</f>
        <v>0</v>
      </c>
      <c r="E772" s="2">
        <v>0</v>
      </c>
      <c r="F772" s="2">
        <v>0</v>
      </c>
      <c r="G772" s="3">
        <f t="shared" si="14"/>
        <v>2160.8045999999999</v>
      </c>
      <c r="H772" s="3">
        <f t="shared" si="15"/>
        <v>0.40000000000009095</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5834.98</v>
      </c>
      <c r="D775" s="2">
        <f>'PR-RAS'!E782</f>
        <v>4474.87</v>
      </c>
      <c r="E775" s="2">
        <v>0</v>
      </c>
      <c r="F775" s="2">
        <v>0</v>
      </c>
      <c r="G775" s="3">
        <f t="shared" si="14"/>
        <v>11443.37328</v>
      </c>
      <c r="H775" s="3">
        <f t="shared" si="15"/>
        <v>0.1500000000005457</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24547.9</v>
      </c>
      <c r="D780" s="2">
        <f>'PR-RAS'!E787</f>
        <v>28801.68</v>
      </c>
      <c r="E780" s="2">
        <v>0</v>
      </c>
      <c r="F780" s="2">
        <v>0</v>
      </c>
      <c r="G780" s="3">
        <f t="shared" si="14"/>
        <v>63995.831540000006</v>
      </c>
      <c r="H780" s="3">
        <f t="shared" si="15"/>
        <v>0.41999999999825377</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21003.47</v>
      </c>
      <c r="D839" s="2">
        <f>'PR-RAS'!E846</f>
        <v>34328.1</v>
      </c>
      <c r="E839" s="2">
        <v>0</v>
      </c>
      <c r="F839" s="2">
        <v>0</v>
      </c>
      <c r="G839" s="3">
        <f t="shared" si="34"/>
        <v>75134.803459999996</v>
      </c>
      <c r="H839" s="3">
        <f t="shared" si="35"/>
        <v>0.56999999999970896</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53565.34</v>
      </c>
      <c r="D843" s="2">
        <f>'PR-RAS'!E850</f>
        <v>73992.679999999993</v>
      </c>
      <c r="E843" s="2">
        <v>0</v>
      </c>
      <c r="F843" s="2">
        <v>0</v>
      </c>
      <c r="G843" s="3">
        <f t="shared" si="34"/>
        <v>169705.68939999997</v>
      </c>
      <c r="H843" s="3">
        <f t="shared" si="35"/>
        <v>0.66000000000349246</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3796.92</v>
      </c>
      <c r="D844" s="2">
        <f>'PR-RAS'!E851</f>
        <v>3474.54</v>
      </c>
      <c r="E844" s="2">
        <v>0</v>
      </c>
      <c r="F844" s="2">
        <v>0</v>
      </c>
      <c r="G844" s="3">
        <f t="shared" si="34"/>
        <v>9058.8779999999988</v>
      </c>
      <c r="H844" s="3">
        <f t="shared" si="35"/>
        <v>0.53999999999996362</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920.45</v>
      </c>
      <c r="D848" s="2">
        <f>'PR-RAS'!E855</f>
        <v>14119.74</v>
      </c>
      <c r="E848" s="2">
        <v>0</v>
      </c>
      <c r="F848" s="2">
        <v>0</v>
      </c>
      <c r="G848" s="3">
        <f t="shared" si="34"/>
        <v>24698.460709999999</v>
      </c>
      <c r="H848" s="3">
        <f t="shared" si="35"/>
        <v>0.71000000000026375</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37627.97</v>
      </c>
      <c r="D850" s="2">
        <f>'PR-RAS'!E857</f>
        <v>73033.52</v>
      </c>
      <c r="E850" s="2">
        <v>0</v>
      </c>
      <c r="F850" s="2">
        <v>0</v>
      </c>
      <c r="G850" s="3">
        <f t="shared" si="34"/>
        <v>155957.06349</v>
      </c>
      <c r="H850" s="3">
        <f t="shared" si="35"/>
        <v>0.50999999999476131</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6334482.75</v>
      </c>
      <c r="D1011" s="7">
        <f>BILANCA!E6</f>
        <v>7030498.3499999996</v>
      </c>
      <c r="E1011" s="7">
        <v>0</v>
      </c>
      <c r="F1011" s="7">
        <v>0</v>
      </c>
      <c r="G1011" s="8">
        <f t="shared" ref="G1011:G1306" si="38">B1011/1000*C1011+B1011/500*D1011</f>
        <v>20395.479449999999</v>
      </c>
      <c r="H1011" s="8">
        <f t="shared" si="35"/>
        <v>0.59999999962747097</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5606644.2300000004</v>
      </c>
      <c r="D1012" s="2">
        <f>BILANCA!E7</f>
        <v>6166343.1699999999</v>
      </c>
      <c r="E1012" s="2">
        <v>0</v>
      </c>
      <c r="F1012" s="2">
        <v>0</v>
      </c>
      <c r="G1012" s="3">
        <f t="shared" si="38"/>
        <v>35878.661140000004</v>
      </c>
      <c r="H1012" s="3">
        <f t="shared" si="35"/>
        <v>0.40000000037252903</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238295.24</v>
      </c>
      <c r="D1013" s="2">
        <f>BILANCA!E8</f>
        <v>456426.95</v>
      </c>
      <c r="E1013" s="2">
        <v>0</v>
      </c>
      <c r="F1013" s="2">
        <v>0</v>
      </c>
      <c r="G1013" s="3">
        <f t="shared" si="38"/>
        <v>3453.4474200000004</v>
      </c>
      <c r="H1013" s="3">
        <f t="shared" si="35"/>
        <v>0.28999999997904524</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238295.24</v>
      </c>
      <c r="D1014" s="2">
        <f>BILANCA!E9</f>
        <v>314196.75</v>
      </c>
      <c r="E1014" s="2">
        <v>0</v>
      </c>
      <c r="F1014" s="2">
        <v>0</v>
      </c>
      <c r="G1014" s="3">
        <f t="shared" si="38"/>
        <v>3466.7549600000002</v>
      </c>
      <c r="H1014" s="3">
        <f t="shared" si="35"/>
        <v>0.48999999999068677</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142230.20000000001</v>
      </c>
      <c r="E1015" s="2">
        <v>0</v>
      </c>
      <c r="F1015" s="2">
        <v>0</v>
      </c>
      <c r="G1015" s="3">
        <f t="shared" si="38"/>
        <v>1422.3020000000001</v>
      </c>
      <c r="H1015" s="3">
        <f t="shared" si="35"/>
        <v>0.20000000001164153</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5357214.9400000004</v>
      </c>
      <c r="D1017" s="2">
        <f>BILANCA!E12</f>
        <v>5706908.4199999999</v>
      </c>
      <c r="E1017" s="2">
        <v>0</v>
      </c>
      <c r="F1017" s="2">
        <v>0</v>
      </c>
      <c r="G1017" s="3">
        <f t="shared" si="38"/>
        <v>117397.22245999999</v>
      </c>
      <c r="H1017" s="3">
        <f t="shared" si="35"/>
        <v>0.47999999951571226</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4670592.63</v>
      </c>
      <c r="D1018" s="2">
        <f>BILANCA!E13</f>
        <v>4960513.5499999989</v>
      </c>
      <c r="E1018" s="2">
        <v>0</v>
      </c>
      <c r="F1018" s="2">
        <v>0</v>
      </c>
      <c r="G1018" s="3">
        <f t="shared" si="38"/>
        <v>116732.95783999999</v>
      </c>
      <c r="H1018" s="3">
        <f t="shared" si="35"/>
        <v>0.8200000012293458</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3469058.28</v>
      </c>
      <c r="D1020" s="2">
        <f>BILANCA!E15</f>
        <v>3560470.57</v>
      </c>
      <c r="E1020" s="2">
        <v>0</v>
      </c>
      <c r="F1020" s="2">
        <v>0</v>
      </c>
      <c r="G1020" s="3">
        <f t="shared" si="38"/>
        <v>105899.99419999999</v>
      </c>
      <c r="H1020" s="3">
        <f t="shared" si="35"/>
        <v>0.7099999999627471</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1865596.99</v>
      </c>
      <c r="D1021" s="2">
        <f>BILANCA!E16</f>
        <v>1865896.99</v>
      </c>
      <c r="E1021" s="2">
        <v>0</v>
      </c>
      <c r="F1021" s="2">
        <v>0</v>
      </c>
      <c r="G1021" s="3">
        <f t="shared" si="38"/>
        <v>61571.300669999997</v>
      </c>
      <c r="H1021" s="3">
        <f t="shared" si="35"/>
        <v>2.0000000018626451E-2</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1010596.5</v>
      </c>
      <c r="D1022" s="2">
        <f>BILANCA!E17</f>
        <v>1204102.8899999999</v>
      </c>
      <c r="E1022" s="2">
        <v>0</v>
      </c>
      <c r="F1022" s="2">
        <v>0</v>
      </c>
      <c r="G1022" s="3">
        <f t="shared" si="38"/>
        <v>41025.627359999999</v>
      </c>
      <c r="H1022" s="3">
        <f t="shared" si="35"/>
        <v>0.61000000010244548</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1674659.14</v>
      </c>
      <c r="D1023" s="2">
        <f>BILANCA!E18</f>
        <v>1669956.9</v>
      </c>
      <c r="E1023" s="2">
        <v>0</v>
      </c>
      <c r="F1023" s="2">
        <v>0</v>
      </c>
      <c r="G1023" s="3">
        <f t="shared" si="38"/>
        <v>65189.448219999991</v>
      </c>
      <c r="H1023" s="3">
        <f t="shared" si="35"/>
        <v>0.23999999999068677</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266111.18999999994</v>
      </c>
      <c r="D1024" s="2">
        <f>BILANCA!E19</f>
        <v>300259.90000000002</v>
      </c>
      <c r="E1024" s="2">
        <v>0</v>
      </c>
      <c r="F1024" s="2">
        <v>0</v>
      </c>
      <c r="G1024" s="3">
        <f t="shared" si="38"/>
        <v>12132.833859999999</v>
      </c>
      <c r="H1024" s="3">
        <f t="shared" si="35"/>
        <v>0.28999999992083758</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130571.16</v>
      </c>
      <c r="D1025" s="2">
        <f>BILANCA!E20</f>
        <v>132561.65</v>
      </c>
      <c r="E1025" s="2">
        <v>0</v>
      </c>
      <c r="F1025" s="2">
        <v>0</v>
      </c>
      <c r="G1025" s="3">
        <f t="shared" si="38"/>
        <v>5935.4169000000002</v>
      </c>
      <c r="H1025" s="3">
        <f t="shared" si="35"/>
        <v>0.51000000000931323</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21091.13</v>
      </c>
      <c r="D1026" s="2">
        <f>BILANCA!E21</f>
        <v>21091.13</v>
      </c>
      <c r="E1026" s="2">
        <v>0</v>
      </c>
      <c r="F1026" s="2">
        <v>0</v>
      </c>
      <c r="G1026" s="3">
        <f t="shared" si="38"/>
        <v>1012.37424</v>
      </c>
      <c r="H1026" s="3">
        <f t="shared" si="35"/>
        <v>0.26000000000203727</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41906.720000000001</v>
      </c>
      <c r="D1027" s="2">
        <f>BILANCA!E22</f>
        <v>48189.22</v>
      </c>
      <c r="E1027" s="2">
        <v>0</v>
      </c>
      <c r="F1027" s="2">
        <v>0</v>
      </c>
      <c r="G1027" s="3">
        <f t="shared" si="38"/>
        <v>2350.8477200000002</v>
      </c>
      <c r="H1027" s="3">
        <f t="shared" si="35"/>
        <v>0.5</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4033.45</v>
      </c>
      <c r="D1028" s="2">
        <f>BILANCA!E23</f>
        <v>4033.45</v>
      </c>
      <c r="E1028" s="2">
        <v>0</v>
      </c>
      <c r="F1028" s="2">
        <v>0</v>
      </c>
      <c r="G1028" s="3">
        <f t="shared" si="38"/>
        <v>217.80629999999996</v>
      </c>
      <c r="H1028" s="3">
        <f t="shared" si="35"/>
        <v>0.8999999999996362</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4609.6000000000004</v>
      </c>
      <c r="D1030" s="2">
        <f>BILANCA!E25</f>
        <v>4609.6000000000004</v>
      </c>
      <c r="E1030" s="2">
        <v>0</v>
      </c>
      <c r="F1030" s="2">
        <v>0</v>
      </c>
      <c r="G1030" s="3">
        <f t="shared" si="38"/>
        <v>276.57600000000002</v>
      </c>
      <c r="H1030" s="3">
        <f t="shared" si="35"/>
        <v>0.7999999999992724</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306526.55</v>
      </c>
      <c r="D1031" s="2">
        <f>BILANCA!E26</f>
        <v>328243.68</v>
      </c>
      <c r="E1031" s="2">
        <v>0</v>
      </c>
      <c r="F1031" s="2">
        <v>0</v>
      </c>
      <c r="G1031" s="3">
        <f t="shared" si="38"/>
        <v>20223.292110000002</v>
      </c>
      <c r="H1031" s="3">
        <f t="shared" si="35"/>
        <v>0.77000000001862645</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242627.42</v>
      </c>
      <c r="D1033" s="2">
        <f>BILANCA!E28</f>
        <v>238468.83</v>
      </c>
      <c r="E1033" s="2">
        <v>0</v>
      </c>
      <c r="F1033" s="2">
        <v>0</v>
      </c>
      <c r="G1033" s="3">
        <f t="shared" si="38"/>
        <v>16549.99684</v>
      </c>
      <c r="H1033" s="3">
        <f t="shared" si="35"/>
        <v>0.59000000002561137</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65777.56</v>
      </c>
      <c r="D1034" s="2">
        <f>BILANCA!E29</f>
        <v>61323.649999999994</v>
      </c>
      <c r="E1034" s="2">
        <v>0</v>
      </c>
      <c r="F1034" s="2">
        <v>0</v>
      </c>
      <c r="G1034" s="3">
        <f t="shared" si="38"/>
        <v>4522.1966400000001</v>
      </c>
      <c r="H1034" s="3">
        <f t="shared" si="35"/>
        <v>0.79000000000814907</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76611.95</v>
      </c>
      <c r="D1035" s="2">
        <f>BILANCA!E30</f>
        <v>76611.95</v>
      </c>
      <c r="E1035" s="2">
        <v>0</v>
      </c>
      <c r="F1035" s="2">
        <v>0</v>
      </c>
      <c r="G1035" s="3">
        <f t="shared" si="38"/>
        <v>5745.8962499999998</v>
      </c>
      <c r="H1035" s="3">
        <f t="shared" si="35"/>
        <v>0.10000000000582077</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10834.39</v>
      </c>
      <c r="D1039" s="2">
        <f>BILANCA!E34</f>
        <v>15288.3</v>
      </c>
      <c r="E1039" s="2">
        <v>0</v>
      </c>
      <c r="F1039" s="2">
        <v>0</v>
      </c>
      <c r="G1039" s="3">
        <f t="shared" si="38"/>
        <v>1200.9187099999999</v>
      </c>
      <c r="H1039" s="3">
        <f t="shared" si="35"/>
        <v>0.68999999999869033</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37941.980000000003</v>
      </c>
      <c r="D1040" s="2">
        <f>BILANCA!E35</f>
        <v>40411.980000000003</v>
      </c>
      <c r="E1040" s="2">
        <v>0</v>
      </c>
      <c r="F1040" s="2">
        <v>0</v>
      </c>
      <c r="G1040" s="3">
        <f t="shared" si="38"/>
        <v>3562.9782000000005</v>
      </c>
      <c r="H1040" s="3">
        <f t="shared" si="35"/>
        <v>3.9999999993597157E-2</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2440.11</v>
      </c>
      <c r="D1041" s="2">
        <f>BILANCA!E36</f>
        <v>2440.11</v>
      </c>
      <c r="E1041" s="2">
        <v>0</v>
      </c>
      <c r="F1041" s="2">
        <v>0</v>
      </c>
      <c r="G1041" s="3">
        <f t="shared" si="38"/>
        <v>226.93022999999999</v>
      </c>
      <c r="H1041" s="3">
        <f t="shared" si="35"/>
        <v>0.22000000000025466</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37971.870000000003</v>
      </c>
      <c r="D1042" s="2">
        <f>BILANCA!E37</f>
        <v>0</v>
      </c>
      <c r="E1042" s="2">
        <v>0</v>
      </c>
      <c r="F1042" s="2">
        <v>0</v>
      </c>
      <c r="G1042" s="3">
        <f t="shared" si="38"/>
        <v>1215.0998400000001</v>
      </c>
      <c r="H1042" s="3">
        <f t="shared" si="35"/>
        <v>0.12999999999738066</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37971.870000000003</v>
      </c>
      <c r="E1044" s="2">
        <v>0</v>
      </c>
      <c r="F1044" s="2">
        <v>0</v>
      </c>
      <c r="G1044" s="3">
        <f t="shared" si="38"/>
        <v>2582.0871600000005</v>
      </c>
      <c r="H1044" s="3">
        <f t="shared" si="35"/>
        <v>0.12999999999738066</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2470</v>
      </c>
      <c r="D1045" s="2">
        <f>BILANCA!E40</f>
        <v>0</v>
      </c>
      <c r="E1045" s="2">
        <v>0</v>
      </c>
      <c r="F1045" s="2">
        <v>0</v>
      </c>
      <c r="G1045" s="3">
        <f t="shared" si="38"/>
        <v>86.45</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316791.58</v>
      </c>
      <c r="D1050" s="2">
        <f>BILANCA!E45</f>
        <v>344399.34</v>
      </c>
      <c r="E1050" s="2">
        <v>0</v>
      </c>
      <c r="F1050" s="2">
        <v>0</v>
      </c>
      <c r="G1050" s="3">
        <f t="shared" si="38"/>
        <v>40223.610400000005</v>
      </c>
      <c r="H1050" s="3">
        <f t="shared" si="35"/>
        <v>0.76000000000931323</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19645.740000000002</v>
      </c>
      <c r="D1052" s="2">
        <f>BILANCA!E47</f>
        <v>25045.74</v>
      </c>
      <c r="E1052" s="2">
        <v>0</v>
      </c>
      <c r="F1052" s="2">
        <v>0</v>
      </c>
      <c r="G1052" s="3">
        <f t="shared" si="38"/>
        <v>2928.96324</v>
      </c>
      <c r="H1052" s="3">
        <f t="shared" si="35"/>
        <v>0.51999999999679858</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318389.39</v>
      </c>
      <c r="D1053" s="2">
        <f>BILANCA!E48</f>
        <v>322464.39</v>
      </c>
      <c r="E1053" s="2">
        <v>0</v>
      </c>
      <c r="F1053" s="2">
        <v>0</v>
      </c>
      <c r="G1053" s="3">
        <f t="shared" si="38"/>
        <v>41422.68131</v>
      </c>
      <c r="H1053" s="3">
        <f t="shared" si="35"/>
        <v>0.78000000002793968</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21243.55</v>
      </c>
      <c r="D1055" s="2">
        <f>BILANCA!E50</f>
        <v>3110.79</v>
      </c>
      <c r="E1055" s="2">
        <v>0</v>
      </c>
      <c r="F1055" s="2">
        <v>0</v>
      </c>
      <c r="G1055" s="3">
        <f t="shared" si="38"/>
        <v>1235.93085</v>
      </c>
      <c r="H1055" s="3">
        <f t="shared" si="35"/>
        <v>0.66000000000076398</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33234.89</v>
      </c>
      <c r="D1059" s="2">
        <f>BILANCA!E54</f>
        <v>46104.66</v>
      </c>
      <c r="E1059" s="2">
        <v>0</v>
      </c>
      <c r="F1059" s="2">
        <v>0</v>
      </c>
      <c r="G1059" s="3">
        <f t="shared" si="38"/>
        <v>6146.7662900000005</v>
      </c>
      <c r="H1059" s="3">
        <f t="shared" si="35"/>
        <v>0.44999999999708962</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33234.89</v>
      </c>
      <c r="D1060" s="2">
        <f>BILANCA!E55</f>
        <v>46104.66</v>
      </c>
      <c r="E1060" s="2">
        <v>0</v>
      </c>
      <c r="F1060" s="2">
        <v>0</v>
      </c>
      <c r="G1060" s="3">
        <f t="shared" si="38"/>
        <v>6272.2105000000001</v>
      </c>
      <c r="H1060" s="3">
        <f t="shared" si="35"/>
        <v>0.44999999999708962</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8126.25</v>
      </c>
      <c r="D1061" s="2">
        <f>BILANCA!E56</f>
        <v>0</v>
      </c>
      <c r="E1061" s="2">
        <v>0</v>
      </c>
      <c r="F1061" s="2">
        <v>0</v>
      </c>
      <c r="G1061" s="3">
        <f t="shared" si="38"/>
        <v>414.43874999999997</v>
      </c>
      <c r="H1061" s="3">
        <f t="shared" si="35"/>
        <v>0.25</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8126.25</v>
      </c>
      <c r="D1062" s="2">
        <f>BILANCA!E57</f>
        <v>0</v>
      </c>
      <c r="E1062" s="2">
        <v>0</v>
      </c>
      <c r="F1062" s="2">
        <v>0</v>
      </c>
      <c r="G1062" s="3">
        <f t="shared" si="38"/>
        <v>422.565</v>
      </c>
      <c r="H1062" s="3">
        <f t="shared" si="35"/>
        <v>0.25</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3007.8</v>
      </c>
      <c r="D1068" s="2">
        <f>BILANCA!E63</f>
        <v>3007.8</v>
      </c>
      <c r="E1068" s="2">
        <v>0</v>
      </c>
      <c r="F1068" s="2">
        <v>0</v>
      </c>
      <c r="G1068" s="3">
        <f t="shared" si="38"/>
        <v>523.35720000000003</v>
      </c>
      <c r="H1068" s="3">
        <f t="shared" si="35"/>
        <v>0.3999999999996362</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3007.8</v>
      </c>
      <c r="D1072" s="2">
        <f>BILANCA!E67</f>
        <v>3007.8</v>
      </c>
      <c r="E1072" s="2">
        <v>0</v>
      </c>
      <c r="F1072" s="2">
        <v>0</v>
      </c>
      <c r="G1072" s="3">
        <f t="shared" si="38"/>
        <v>559.45080000000007</v>
      </c>
      <c r="H1072" s="3">
        <f t="shared" si="35"/>
        <v>0.3999999999996362</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727838.5199999999</v>
      </c>
      <c r="D1074" s="2">
        <f>BILANCA!E69</f>
        <v>864155.17999999993</v>
      </c>
      <c r="E1074" s="2">
        <v>0</v>
      </c>
      <c r="F1074" s="2">
        <v>0</v>
      </c>
      <c r="G1074" s="3">
        <f t="shared" si="38"/>
        <v>157193.52831999998</v>
      </c>
      <c r="H1074" s="3">
        <f t="shared" si="35"/>
        <v>0.66000000003259629</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159147.16</v>
      </c>
      <c r="D1075" s="2">
        <f>BILANCA!E70</f>
        <v>374508.57999999996</v>
      </c>
      <c r="E1075" s="2">
        <v>0</v>
      </c>
      <c r="F1075" s="2">
        <v>0</v>
      </c>
      <c r="G1075" s="3">
        <f t="shared" si="38"/>
        <v>59030.680799999995</v>
      </c>
      <c r="H1075" s="3">
        <f t="shared" si="35"/>
        <v>0.58000000004540198</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158693.68</v>
      </c>
      <c r="D1076" s="2">
        <f>BILANCA!E71</f>
        <v>374009.11</v>
      </c>
      <c r="E1076" s="2">
        <v>0</v>
      </c>
      <c r="F1076" s="2">
        <v>0</v>
      </c>
      <c r="G1076" s="3">
        <f t="shared" si="38"/>
        <v>59842.985399999998</v>
      </c>
      <c r="H1076" s="3">
        <f t="shared" si="35"/>
        <v>0.42999999999301508</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158693.68</v>
      </c>
      <c r="D1078" s="2">
        <f>BILANCA!E73</f>
        <v>374009.11</v>
      </c>
      <c r="E1078" s="2">
        <v>0</v>
      </c>
      <c r="F1078" s="2">
        <v>0</v>
      </c>
      <c r="G1078" s="3">
        <f t="shared" si="38"/>
        <v>61656.409200000002</v>
      </c>
      <c r="H1078" s="3">
        <f t="shared" si="35"/>
        <v>0.42999999999301508</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453.48</v>
      </c>
      <c r="D1085" s="2">
        <f>BILANCA!E80</f>
        <v>499.47</v>
      </c>
      <c r="E1085" s="2">
        <v>0</v>
      </c>
      <c r="F1085" s="2">
        <v>0</v>
      </c>
      <c r="G1085" s="3">
        <f t="shared" si="38"/>
        <v>108.9315</v>
      </c>
      <c r="H1085" s="3">
        <f t="shared" si="35"/>
        <v>0.95000000000004547</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85056.2</v>
      </c>
      <c r="D1087" s="2">
        <f>BILANCA!E82</f>
        <v>31165.23</v>
      </c>
      <c r="E1087" s="2">
        <v>0</v>
      </c>
      <c r="F1087" s="2">
        <v>0</v>
      </c>
      <c r="G1087" s="3">
        <f t="shared" si="38"/>
        <v>11348.77282</v>
      </c>
      <c r="H1087" s="3">
        <f t="shared" si="35"/>
        <v>0.42999999999665306</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85056.2</v>
      </c>
      <c r="D1092" s="2">
        <f>BILANCA!E87</f>
        <v>31165.23</v>
      </c>
      <c r="E1092" s="2">
        <v>0</v>
      </c>
      <c r="F1092" s="2">
        <v>0</v>
      </c>
      <c r="G1092" s="3">
        <f t="shared" si="38"/>
        <v>12085.706119999999</v>
      </c>
      <c r="H1092" s="3">
        <f t="shared" si="35"/>
        <v>0.42999999999665306</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385385</v>
      </c>
      <c r="D1140" s="2">
        <f>BILANCA!E135</f>
        <v>365385.9</v>
      </c>
      <c r="E1140" s="2">
        <v>0</v>
      </c>
      <c r="F1140" s="2">
        <v>0</v>
      </c>
      <c r="G1140" s="3">
        <f t="shared" si="38"/>
        <v>145100.38400000002</v>
      </c>
      <c r="H1140" s="3">
        <f t="shared" si="41"/>
        <v>9.9999999976716936E-2</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385385</v>
      </c>
      <c r="D1141" s="2">
        <f>BILANCA!E136</f>
        <v>365385.9</v>
      </c>
      <c r="E1141" s="2">
        <v>0</v>
      </c>
      <c r="F1141" s="2">
        <v>0</v>
      </c>
      <c r="G1141" s="3">
        <f t="shared" si="38"/>
        <v>146216.54080000002</v>
      </c>
      <c r="H1141" s="3">
        <f t="shared" si="41"/>
        <v>9.9999999976716936E-2</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385385</v>
      </c>
      <c r="D1144" s="2">
        <f>BILANCA!E139</f>
        <v>0</v>
      </c>
      <c r="E1144" s="2">
        <v>0</v>
      </c>
      <c r="F1144" s="2">
        <v>0</v>
      </c>
      <c r="G1144" s="3">
        <f t="shared" si="38"/>
        <v>51641.590000000004</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365385.9</v>
      </c>
      <c r="E1145" s="2">
        <v>0</v>
      </c>
      <c r="F1145" s="2">
        <v>0</v>
      </c>
      <c r="G1145" s="3">
        <f t="shared" si="38"/>
        <v>98654.193000000014</v>
      </c>
      <c r="H1145" s="3">
        <f t="shared" si="41"/>
        <v>9.9999999976716936E-2</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89242.34</v>
      </c>
      <c r="D1152" s="2">
        <f>BILANCA!E147</f>
        <v>90190.01</v>
      </c>
      <c r="E1152" s="2">
        <v>0</v>
      </c>
      <c r="F1152" s="2">
        <v>0</v>
      </c>
      <c r="G1152" s="3">
        <f t="shared" si="38"/>
        <v>38286.375119999997</v>
      </c>
      <c r="H1152" s="3">
        <f t="shared" si="41"/>
        <v>0.34999999999126885</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14760.45</v>
      </c>
      <c r="D1153" s="2">
        <f>BILANCA!E148</f>
        <v>22446.57</v>
      </c>
      <c r="E1153" s="2">
        <v>0</v>
      </c>
      <c r="F1153" s="2">
        <v>0</v>
      </c>
      <c r="G1153" s="3">
        <f t="shared" si="38"/>
        <v>8530.4633699999995</v>
      </c>
      <c r="H1153" s="3">
        <f t="shared" si="41"/>
        <v>0.88000000000101863</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47548.35</v>
      </c>
      <c r="E1155" s="2">
        <v>0</v>
      </c>
      <c r="F1155" s="2">
        <v>0</v>
      </c>
      <c r="G1155" s="3">
        <f t="shared" si="38"/>
        <v>13789.021499999999</v>
      </c>
      <c r="H1155" s="3">
        <f t="shared" si="41"/>
        <v>0.34999999999854481</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47548.35</v>
      </c>
      <c r="E1158" s="2">
        <v>0</v>
      </c>
      <c r="F1158" s="2">
        <v>0</v>
      </c>
      <c r="G1158" s="3">
        <f t="shared" si="38"/>
        <v>14074.311599999999</v>
      </c>
      <c r="H1158" s="3">
        <f t="shared" si="41"/>
        <v>0.34999999999854481</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31892.85</v>
      </c>
      <c r="D1164" s="2">
        <f>BILANCA!E159</f>
        <v>2754.82</v>
      </c>
      <c r="E1164" s="2">
        <v>0</v>
      </c>
      <c r="F1164" s="2">
        <v>0</v>
      </c>
      <c r="G1164" s="3">
        <f t="shared" si="38"/>
        <v>5759.9834599999995</v>
      </c>
      <c r="H1164" s="3">
        <f t="shared" si="41"/>
        <v>0.33000000000129148</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40692.129999999997</v>
      </c>
      <c r="D1165" s="2">
        <f>BILANCA!E160</f>
        <v>19762.95</v>
      </c>
      <c r="E1165" s="2">
        <v>0</v>
      </c>
      <c r="F1165" s="2">
        <v>0</v>
      </c>
      <c r="G1165" s="3">
        <f t="shared" si="38"/>
        <v>12433.79465</v>
      </c>
      <c r="H1165" s="3">
        <f t="shared" si="41"/>
        <v>0.17999999999665306</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1896.91</v>
      </c>
      <c r="D1166" s="2">
        <f>BILANCA!E161</f>
        <v>316.12</v>
      </c>
      <c r="E1166" s="2">
        <v>0</v>
      </c>
      <c r="F1166" s="2">
        <v>0</v>
      </c>
      <c r="G1166" s="3">
        <f t="shared" si="38"/>
        <v>394.54739999999998</v>
      </c>
      <c r="H1166" s="3">
        <f t="shared" si="41"/>
        <v>0.20999999999992269</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180</v>
      </c>
      <c r="E1168" s="2">
        <v>0</v>
      </c>
      <c r="F1168" s="2">
        <v>0</v>
      </c>
      <c r="G1168" s="3">
        <f t="shared" si="38"/>
        <v>56.88</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2818.8</v>
      </c>
      <c r="E1169" s="2">
        <v>0</v>
      </c>
      <c r="F1169" s="2">
        <v>0</v>
      </c>
      <c r="G1169" s="3">
        <f t="shared" si="38"/>
        <v>896.37840000000006</v>
      </c>
      <c r="H1169" s="3">
        <f t="shared" si="41"/>
        <v>0.1999999999998181</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9007.82</v>
      </c>
      <c r="D1170" s="2">
        <f>BILANCA!E165</f>
        <v>2905.46</v>
      </c>
      <c r="E1170" s="2">
        <v>0</v>
      </c>
      <c r="F1170" s="2">
        <v>0</v>
      </c>
      <c r="G1170" s="3">
        <f t="shared" si="38"/>
        <v>2370.9983999999999</v>
      </c>
      <c r="H1170" s="3">
        <f t="shared" si="41"/>
        <v>0.64000000000032742</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9007.82</v>
      </c>
      <c r="D1172" s="2">
        <f>BILANCA!E167</f>
        <v>2905.46</v>
      </c>
      <c r="E1172" s="2">
        <v>0</v>
      </c>
      <c r="F1172" s="2">
        <v>0</v>
      </c>
      <c r="G1172" s="3">
        <f t="shared" si="38"/>
        <v>2400.6358799999998</v>
      </c>
      <c r="H1172" s="3">
        <f t="shared" si="41"/>
        <v>0.64000000000032742</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6334482.75</v>
      </c>
      <c r="D1180" s="2">
        <f>BILANCA!E176</f>
        <v>7030498.3499999996</v>
      </c>
      <c r="E1180" s="2">
        <v>0</v>
      </c>
      <c r="F1180" s="2">
        <v>0</v>
      </c>
      <c r="G1180" s="3">
        <f t="shared" si="38"/>
        <v>3467231.5065000001</v>
      </c>
      <c r="H1180" s="3">
        <f t="shared" si="41"/>
        <v>0.59999999962747097</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138803.01</v>
      </c>
      <c r="D1181" s="2">
        <f>BILANCA!E177</f>
        <v>266044.09999999998</v>
      </c>
      <c r="E1181" s="2">
        <v>0</v>
      </c>
      <c r="F1181" s="2">
        <v>0</v>
      </c>
      <c r="G1181" s="3">
        <f t="shared" si="38"/>
        <v>114722.39691000001</v>
      </c>
      <c r="H1181" s="3">
        <f t="shared" si="41"/>
        <v>0.10999999998603016</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138803.01</v>
      </c>
      <c r="D1182" s="2">
        <f>BILANCA!E178</f>
        <v>88670.11</v>
      </c>
      <c r="E1182" s="2">
        <v>0</v>
      </c>
      <c r="F1182" s="2">
        <v>0</v>
      </c>
      <c r="G1182" s="3">
        <f t="shared" si="38"/>
        <v>54376.635559999995</v>
      </c>
      <c r="H1182" s="3">
        <f t="shared" si="41"/>
        <v>0.1200000000098953</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18084.55</v>
      </c>
      <c r="D1183" s="2">
        <f>BILANCA!E179</f>
        <v>21439.84</v>
      </c>
      <c r="E1183" s="2">
        <v>0</v>
      </c>
      <c r="F1183" s="2">
        <v>0</v>
      </c>
      <c r="G1183" s="3">
        <f t="shared" si="38"/>
        <v>10546.81179</v>
      </c>
      <c r="H1183" s="3">
        <f t="shared" si="41"/>
        <v>0.61000000000058208</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56826.22</v>
      </c>
      <c r="D1184" s="2">
        <f>BILANCA!E180</f>
        <v>45705.09</v>
      </c>
      <c r="E1184" s="2">
        <v>0</v>
      </c>
      <c r="F1184" s="2">
        <v>0</v>
      </c>
      <c r="G1184" s="3">
        <f t="shared" si="38"/>
        <v>25793.133599999997</v>
      </c>
      <c r="H1184" s="3">
        <f t="shared" si="41"/>
        <v>0.30999999999767169</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1636.99</v>
      </c>
      <c r="D1185" s="2">
        <f>BILANCA!E181</f>
        <v>869.6</v>
      </c>
      <c r="E1185" s="2">
        <v>0</v>
      </c>
      <c r="F1185" s="2">
        <v>0</v>
      </c>
      <c r="G1185" s="3">
        <f t="shared" si="38"/>
        <v>590.83325000000002</v>
      </c>
      <c r="H1185" s="3">
        <f t="shared" si="41"/>
        <v>0.40999999999996817</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1636.99</v>
      </c>
      <c r="D1186" s="2">
        <f>BILANCA!E182</f>
        <v>0</v>
      </c>
      <c r="E1186" s="2">
        <v>0</v>
      </c>
      <c r="F1186" s="2">
        <v>0</v>
      </c>
      <c r="G1186" s="3">
        <f t="shared" si="38"/>
        <v>288.11023999999998</v>
      </c>
      <c r="H1186" s="3">
        <f t="shared" si="41"/>
        <v>9.9999999999909051E-3</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869.6</v>
      </c>
      <c r="E1188" s="2">
        <v>0</v>
      </c>
      <c r="F1188" s="2">
        <v>0</v>
      </c>
      <c r="G1188" s="3">
        <f t="shared" si="38"/>
        <v>309.57760000000002</v>
      </c>
      <c r="H1188" s="3">
        <f t="shared" si="41"/>
        <v>0.39999999999997726</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567.78</v>
      </c>
      <c r="D1189" s="2">
        <f>BILANCA!E185</f>
        <v>2067.87</v>
      </c>
      <c r="E1189" s="2">
        <v>0</v>
      </c>
      <c r="F1189" s="2">
        <v>0</v>
      </c>
      <c r="G1189" s="3">
        <f t="shared" si="38"/>
        <v>841.93007999999986</v>
      </c>
      <c r="H1189" s="3">
        <f t="shared" si="41"/>
        <v>0.35000000000013642</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5773.77</v>
      </c>
      <c r="E1190" s="2">
        <v>0</v>
      </c>
      <c r="F1190" s="2">
        <v>0</v>
      </c>
      <c r="G1190" s="3">
        <f>B1190/1000*C1190+B1190/500*D1190</f>
        <v>2078.5572000000002</v>
      </c>
      <c r="H1190" s="3">
        <f>ABS(C1190-ROUND(C1190,0))+ABS(D1190-ROUND(D1190,0))</f>
        <v>0.22999999999956344</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5773.77</v>
      </c>
      <c r="E1193" s="2">
        <v>0</v>
      </c>
      <c r="F1193" s="2">
        <v>0</v>
      </c>
      <c r="G1193" s="3">
        <f t="shared" si="42"/>
        <v>2113.1998200000003</v>
      </c>
      <c r="H1193" s="3">
        <f t="shared" si="43"/>
        <v>0.22999999999956344</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1531.14</v>
      </c>
      <c r="D1198" s="2">
        <f>BILANCA!E194</f>
        <v>1255.9100000000001</v>
      </c>
      <c r="E1198" s="2">
        <v>0</v>
      </c>
      <c r="F1198" s="2">
        <v>0</v>
      </c>
      <c r="G1198" s="3">
        <f t="shared" si="38"/>
        <v>760.07648000000006</v>
      </c>
      <c r="H1198" s="3">
        <f t="shared" si="41"/>
        <v>0.23000000000001819</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7207.93</v>
      </c>
      <c r="D1199" s="2">
        <f>BILANCA!E195</f>
        <v>3012.47</v>
      </c>
      <c r="E1199" s="2">
        <v>0</v>
      </c>
      <c r="F1199" s="2">
        <v>0</v>
      </c>
      <c r="G1199" s="3">
        <f t="shared" si="38"/>
        <v>2501.0124299999998</v>
      </c>
      <c r="H1199" s="3">
        <f t="shared" si="41"/>
        <v>0.53999999999950887</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52948.4</v>
      </c>
      <c r="D1200" s="2">
        <f>BILANCA!E196</f>
        <v>8545.56</v>
      </c>
      <c r="E1200" s="2">
        <v>0</v>
      </c>
      <c r="F1200" s="2">
        <v>0</v>
      </c>
      <c r="G1200" s="3">
        <f t="shared" si="38"/>
        <v>13307.5088</v>
      </c>
      <c r="H1200" s="3">
        <f t="shared" si="41"/>
        <v>0.84000000000196451</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167299.81</v>
      </c>
      <c r="E1201" s="2">
        <v>0</v>
      </c>
      <c r="F1201" s="2">
        <v>0</v>
      </c>
      <c r="G1201" s="3">
        <f t="shared" si="38"/>
        <v>63908.527419999999</v>
      </c>
      <c r="H1201" s="3">
        <f t="shared" si="41"/>
        <v>0.19000000000232831</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165574.81</v>
      </c>
      <c r="E1203" s="2">
        <v>0</v>
      </c>
      <c r="F1203" s="2">
        <v>0</v>
      </c>
      <c r="G1203" s="3">
        <f t="shared" si="44"/>
        <v>63911.876660000002</v>
      </c>
      <c r="H1203" s="3">
        <f t="shared" si="45"/>
        <v>0.19000000000232831</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1725</v>
      </c>
      <c r="E1206" s="2">
        <v>0</v>
      </c>
      <c r="F1206" s="2">
        <v>0</v>
      </c>
      <c r="G1206" s="3">
        <f t="shared" si="44"/>
        <v>676.2</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10074.18</v>
      </c>
      <c r="E1251" s="2">
        <v>0</v>
      </c>
      <c r="F1251" s="2">
        <v>0</v>
      </c>
      <c r="G1251" s="3">
        <f>B1251/1000*C1251+B1251/500*D1251</f>
        <v>4855.7547599999998</v>
      </c>
      <c r="H1251" s="3">
        <f>ABS(C1251-ROUND(C1251,0))+ABS(D1251-ROUND(D1251,0))</f>
        <v>0.18000000000029104</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6195679.7400000002</v>
      </c>
      <c r="D1255" s="2">
        <f>BILANCA!E251</f>
        <v>6764454.25</v>
      </c>
      <c r="E1255" s="2">
        <v>0</v>
      </c>
      <c r="F1255" s="2">
        <v>0</v>
      </c>
      <c r="G1255" s="3">
        <f t="shared" si="38"/>
        <v>4832524.1188000003</v>
      </c>
      <c r="H1255" s="3">
        <f t="shared" si="41"/>
        <v>0.50999999977648258</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6173468.7999999998</v>
      </c>
      <c r="D1256" s="2">
        <f>BILANCA!E252</f>
        <v>6591530.54</v>
      </c>
      <c r="E1256" s="2">
        <v>0</v>
      </c>
      <c r="F1256" s="2">
        <v>0</v>
      </c>
      <c r="G1256" s="3">
        <f t="shared" si="38"/>
        <v>4761706.3504799996</v>
      </c>
      <c r="H1256" s="3">
        <f t="shared" si="41"/>
        <v>0.66000000014901161</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6173468.7999999998</v>
      </c>
      <c r="D1257" s="2">
        <f>BILANCA!E253</f>
        <v>6591530.54</v>
      </c>
      <c r="E1257" s="2">
        <v>0</v>
      </c>
      <c r="F1257" s="2">
        <v>0</v>
      </c>
      <c r="G1257" s="3">
        <f t="shared" si="38"/>
        <v>4781062.8803599998</v>
      </c>
      <c r="H1257" s="3">
        <f t="shared" si="41"/>
        <v>0.66000000014901161</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22210.94</v>
      </c>
      <c r="D1259" s="2">
        <f>BILANCA!E255</f>
        <v>82583.060000000056</v>
      </c>
      <c r="E1259" s="2">
        <v>0</v>
      </c>
      <c r="F1259" s="2">
        <v>0</v>
      </c>
      <c r="G1259" s="3">
        <f t="shared" si="38"/>
        <v>46656.88794000003</v>
      </c>
      <c r="H1259" s="3">
        <f t="shared" si="41"/>
        <v>0.12000000005718903</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22210.94</v>
      </c>
      <c r="D1260" s="2">
        <f>BILANCA!E256</f>
        <v>770827.42</v>
      </c>
      <c r="E1260" s="2">
        <v>0</v>
      </c>
      <c r="F1260" s="2">
        <v>0</v>
      </c>
      <c r="G1260" s="3">
        <f t="shared" si="38"/>
        <v>390966.44500000001</v>
      </c>
      <c r="H1260" s="3">
        <f t="shared" si="41"/>
        <v>0.48000000004321919</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22210.94</v>
      </c>
      <c r="D1261" s="2">
        <f>BILANCA!E257</f>
        <v>770827.42</v>
      </c>
      <c r="E1261" s="2">
        <v>0</v>
      </c>
      <c r="F1261" s="2">
        <v>0</v>
      </c>
      <c r="G1261" s="3">
        <f t="shared" si="38"/>
        <v>392530.31078</v>
      </c>
      <c r="H1261" s="3">
        <f t="shared" si="41"/>
        <v>0.48000000004321919</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688244.36</v>
      </c>
      <c r="E1264" s="2">
        <v>0</v>
      </c>
      <c r="F1264" s="2">
        <v>0</v>
      </c>
      <c r="G1264" s="3">
        <f t="shared" si="38"/>
        <v>349628.13488000003</v>
      </c>
      <c r="H1264" s="3">
        <f t="shared" si="41"/>
        <v>0.35999999998603016</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688244.36</v>
      </c>
      <c r="E1266" s="2">
        <v>0</v>
      </c>
      <c r="F1266" s="2">
        <v>0</v>
      </c>
      <c r="G1266" s="3">
        <f t="shared" si="38"/>
        <v>352381.11232000001</v>
      </c>
      <c r="H1266" s="3">
        <f t="shared" si="41"/>
        <v>0.35999999998603016</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87435.19</v>
      </c>
      <c r="E1278" s="2">
        <v>0</v>
      </c>
      <c r="F1278" s="2">
        <v>0</v>
      </c>
      <c r="G1278" s="3">
        <f t="shared" si="38"/>
        <v>46865.261840000006</v>
      </c>
      <c r="H1278" s="3">
        <f t="shared" si="41"/>
        <v>0.19000000000232831</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19627.77</v>
      </c>
      <c r="E1279" s="2">
        <v>0</v>
      </c>
      <c r="F1279" s="2">
        <v>0</v>
      </c>
      <c r="G1279" s="3">
        <f t="shared" ref="G1279:G1294" si="48">B1279/1000*C1279+B1279/500*D1279</f>
        <v>10559.74026</v>
      </c>
      <c r="H1279" s="3">
        <f t="shared" ref="H1279:H1294" si="49">ABS(C1279-ROUND(C1279,0))+ABS(D1279-ROUND(D1279,0))</f>
        <v>0.22999999999956344</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47548.35</v>
      </c>
      <c r="E1281" s="2">
        <v>0</v>
      </c>
      <c r="F1281" s="2">
        <v>0</v>
      </c>
      <c r="G1281" s="3">
        <f t="shared" si="48"/>
        <v>25771.205700000002</v>
      </c>
      <c r="H1281" s="3">
        <f t="shared" si="49"/>
        <v>0.34999999999854481</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47548.35</v>
      </c>
      <c r="E1283" s="2">
        <v>0</v>
      </c>
      <c r="F1283" s="2">
        <v>0</v>
      </c>
      <c r="G1283" s="3">
        <f t="shared" si="48"/>
        <v>25961.399100000002</v>
      </c>
      <c r="H1283" s="3">
        <f t="shared" si="49"/>
        <v>0.34999999999854481</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19762.95</v>
      </c>
      <c r="E1291" s="2">
        <v>0</v>
      </c>
      <c r="F1291" s="2">
        <v>0</v>
      </c>
      <c r="G1291" s="3">
        <f t="shared" si="48"/>
        <v>11106.777900000001</v>
      </c>
      <c r="H1291" s="3">
        <f t="shared" si="49"/>
        <v>4.9999999999272404E-2</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316.12</v>
      </c>
      <c r="E1292" s="2">
        <v>0</v>
      </c>
      <c r="F1292" s="2">
        <v>0</v>
      </c>
      <c r="G1292" s="3">
        <f t="shared" si="48"/>
        <v>178.29167999999999</v>
      </c>
      <c r="H1292" s="3">
        <f t="shared" si="49"/>
        <v>0.12000000000000455</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180</v>
      </c>
      <c r="E1294" s="2">
        <v>0</v>
      </c>
      <c r="F1294" s="2">
        <v>0</v>
      </c>
      <c r="G1294" s="3">
        <f t="shared" si="48"/>
        <v>102.24</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2905.46</v>
      </c>
      <c r="E1295" s="2">
        <v>0</v>
      </c>
      <c r="F1295" s="2">
        <v>0</v>
      </c>
      <c r="G1295" s="3">
        <f t="shared" si="38"/>
        <v>1656.1121999999998</v>
      </c>
      <c r="H1295" s="3">
        <f t="shared" si="41"/>
        <v>0.46000000000003638</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2905.46</v>
      </c>
      <c r="E1296" s="2">
        <v>0</v>
      </c>
      <c r="F1296" s="2">
        <v>0</v>
      </c>
      <c r="G1296" s="3">
        <f t="shared" ref="G1296:G1299" si="50">B1296/1000*C1296+B1296/500*D1296</f>
        <v>1661.9231199999999</v>
      </c>
      <c r="H1296" s="3">
        <f t="shared" ref="H1296:H1299" si="51">ABS(C1296-ROUND(C1296,0))+ABS(D1296-ROUND(D1296,0))</f>
        <v>0.46000000000003638</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1872733.94</v>
      </c>
      <c r="E1301" s="2">
        <v>0</v>
      </c>
      <c r="F1301" s="2">
        <v>0</v>
      </c>
      <c r="G1301" s="3">
        <f t="shared" si="38"/>
        <v>1089931.1530799998</v>
      </c>
      <c r="H1301" s="3">
        <f t="shared" si="41"/>
        <v>6.0000000055879354E-2</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1872733.94</v>
      </c>
      <c r="E1302" s="2">
        <v>0</v>
      </c>
      <c r="F1302" s="2">
        <v>0</v>
      </c>
      <c r="G1302" s="3">
        <f t="shared" si="38"/>
        <v>1093676.62096</v>
      </c>
      <c r="H1302" s="3">
        <f t="shared" si="41"/>
        <v>6.0000000055879354E-2</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89242.34</v>
      </c>
      <c r="D1305" s="2">
        <f>BILANCA!E302</f>
        <v>93008.81</v>
      </c>
      <c r="E1305" s="2">
        <v>0</v>
      </c>
      <c r="F1305" s="2">
        <v>0</v>
      </c>
      <c r="G1305" s="3">
        <f t="shared" si="38"/>
        <v>81201.688200000004</v>
      </c>
      <c r="H1305" s="3">
        <f t="shared" si="41"/>
        <v>0.52999999999883585</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9007.82</v>
      </c>
      <c r="D1308" s="2">
        <f>BILANCA!E305</f>
        <v>2905.46</v>
      </c>
      <c r="E1308" s="2">
        <v>0</v>
      </c>
      <c r="F1308" s="2">
        <v>0</v>
      </c>
      <c r="G1308" s="3">
        <f t="shared" ref="G1308:G1581" si="52">B1308/1000*C1308+B1308/500*D1308</f>
        <v>4415.98452</v>
      </c>
      <c r="H1308" s="3">
        <f t="shared" si="41"/>
        <v>0.64000000000032742</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317.60000000000002</v>
      </c>
      <c r="E1312" s="2">
        <v>0</v>
      </c>
      <c r="F1312" s="2">
        <v>0</v>
      </c>
      <c r="G1312" s="3">
        <f t="shared" si="52"/>
        <v>191.8304</v>
      </c>
      <c r="H1312" s="3">
        <f t="shared" si="41"/>
        <v>0.39999999999997726</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85056.2</v>
      </c>
      <c r="D1314" s="2">
        <f>BILANCA!E311</f>
        <v>30847.63</v>
      </c>
      <c r="E1314" s="2">
        <v>0</v>
      </c>
      <c r="F1314" s="2">
        <v>0</v>
      </c>
      <c r="G1314" s="3">
        <f t="shared" si="52"/>
        <v>44612.443839999993</v>
      </c>
      <c r="H1314" s="3">
        <f t="shared" si="41"/>
        <v>0.56999999999607098</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100533.67</v>
      </c>
      <c r="D1339" s="2">
        <f>BILANCA!E336</f>
        <v>24488.51</v>
      </c>
      <c r="E1339" s="2">
        <v>0</v>
      </c>
      <c r="F1339" s="2">
        <v>0</v>
      </c>
      <c r="G1339" s="3">
        <f t="shared" si="52"/>
        <v>49189.017009999996</v>
      </c>
      <c r="H1339" s="3">
        <f t="shared" si="41"/>
        <v>0.82000000000334694</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38269.339999999997</v>
      </c>
      <c r="D1340" s="2">
        <f>BILANCA!E337</f>
        <v>64181.599999999999</v>
      </c>
      <c r="E1340" s="2">
        <v>0</v>
      </c>
      <c r="F1340" s="2">
        <v>0</v>
      </c>
      <c r="G1340" s="3">
        <f t="shared" si="52"/>
        <v>54988.7382</v>
      </c>
      <c r="H1340" s="3">
        <f t="shared" si="41"/>
        <v>0.73999999999796273</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167299.81</v>
      </c>
      <c r="E1342" s="2">
        <v>0</v>
      </c>
      <c r="F1342" s="2">
        <v>0</v>
      </c>
      <c r="G1342" s="3">
        <f t="shared" si="52"/>
        <v>111087.07384</v>
      </c>
      <c r="H1342" s="3">
        <f t="shared" si="41"/>
        <v>0.19000000000232831</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7308.28</v>
      </c>
      <c r="E1347" s="2">
        <v>0</v>
      </c>
      <c r="F1347" s="2">
        <v>0</v>
      </c>
      <c r="G1347" s="3">
        <f t="shared" si="52"/>
        <v>4925.7807199999997</v>
      </c>
      <c r="H1347" s="3">
        <f t="shared" si="41"/>
        <v>0.27999999999974534</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10074.18</v>
      </c>
      <c r="E1370" s="2">
        <v>0</v>
      </c>
      <c r="F1370" s="2">
        <v>0</v>
      </c>
      <c r="G1370" s="3">
        <f t="shared" si="57"/>
        <v>7253.4096</v>
      </c>
      <c r="H1370" s="3">
        <f t="shared" si="58"/>
        <v>0.18000000000029104</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475000</v>
      </c>
      <c r="E1392" s="2">
        <v>0</v>
      </c>
      <c r="F1392" s="2">
        <v>0</v>
      </c>
      <c r="G1392" s="3">
        <f t="shared" si="61"/>
        <v>362900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126878.88</v>
      </c>
      <c r="E1395" s="2">
        <v>0</v>
      </c>
      <c r="F1395" s="2">
        <v>0</v>
      </c>
      <c r="G1395" s="3">
        <f t="shared" si="61"/>
        <v>97696.737600000008</v>
      </c>
      <c r="H1395" s="3">
        <f t="shared" si="62"/>
        <v>0.11999999999534339</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404081.99</v>
      </c>
      <c r="E1396" s="2">
        <v>0</v>
      </c>
      <c r="F1396" s="2">
        <v>0</v>
      </c>
      <c r="G1396" s="3">
        <f t="shared" si="61"/>
        <v>311951.29628000001</v>
      </c>
      <c r="H1396" s="3">
        <f t="shared" si="62"/>
        <v>1.0000000009313226E-2</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33000</v>
      </c>
      <c r="E1397" s="2">
        <v>0</v>
      </c>
      <c r="F1397" s="2">
        <v>0</v>
      </c>
      <c r="G1397" s="3">
        <f t="shared" si="61"/>
        <v>25542</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699810.87</v>
      </c>
      <c r="E1399" s="2">
        <v>0</v>
      </c>
      <c r="F1399" s="2">
        <v>0</v>
      </c>
      <c r="G1399" s="3">
        <f t="shared" si="61"/>
        <v>544452.85686000006</v>
      </c>
      <c r="H1399" s="3">
        <f t="shared" si="62"/>
        <v>0.13000000000465661</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133962.20000000001</v>
      </c>
      <c r="E1400" s="14">
        <v>0</v>
      </c>
      <c r="F1400" s="14">
        <v>0</v>
      </c>
      <c r="G1400" s="15">
        <f t="shared" si="52"/>
        <v>104490.51600000002</v>
      </c>
      <c r="H1400" s="15">
        <f t="shared" si="41"/>
        <v>0.20000000001164153</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955758.99</v>
      </c>
      <c r="D1401" s="7">
        <f>'RAS-funkcijski'!E5</f>
        <v>987998.66</v>
      </c>
      <c r="E1401" s="7">
        <v>0</v>
      </c>
      <c r="F1401" s="7">
        <v>0</v>
      </c>
      <c r="G1401" s="8">
        <f t="shared" si="52"/>
        <v>2931.7563100000002</v>
      </c>
      <c r="H1401" s="8">
        <f t="shared" si="41"/>
        <v>0.34999999997671694</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33225.379999999997</v>
      </c>
      <c r="D1402" s="2">
        <f>'RAS-funkcijski'!E6</f>
        <v>94090.8</v>
      </c>
      <c r="E1402" s="2">
        <v>0</v>
      </c>
      <c r="F1402" s="2">
        <v>0</v>
      </c>
      <c r="G1402" s="3">
        <f t="shared" si="52"/>
        <v>442.81396000000001</v>
      </c>
      <c r="H1402" s="3">
        <f t="shared" si="41"/>
        <v>0.57999999999447027</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33225.379999999997</v>
      </c>
      <c r="D1403" s="2">
        <f>'RAS-funkcijski'!E7</f>
        <v>94090.8</v>
      </c>
      <c r="E1403" s="2">
        <v>0</v>
      </c>
      <c r="F1403" s="2">
        <v>0</v>
      </c>
      <c r="G1403" s="3">
        <f t="shared" si="52"/>
        <v>664.22094000000004</v>
      </c>
      <c r="H1403" s="3">
        <f t="shared" si="41"/>
        <v>0.57999999999447027</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891512.92999999993</v>
      </c>
      <c r="D1409" s="2">
        <f>'RAS-funkcijski'!E13</f>
        <v>806704.09</v>
      </c>
      <c r="E1409" s="2">
        <v>0</v>
      </c>
      <c r="F1409" s="2">
        <v>0</v>
      </c>
      <c r="G1409" s="3">
        <f t="shared" si="52"/>
        <v>22544.289989999997</v>
      </c>
      <c r="H1409" s="3">
        <f t="shared" si="41"/>
        <v>0.16000000003259629</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218868.34</v>
      </c>
      <c r="D1410" s="2">
        <f>'RAS-funkcijski'!E14</f>
        <v>364524.79</v>
      </c>
      <c r="E1410" s="2">
        <v>0</v>
      </c>
      <c r="F1410" s="2">
        <v>0</v>
      </c>
      <c r="G1410" s="3">
        <f t="shared" si="52"/>
        <v>9479.1791999999987</v>
      </c>
      <c r="H1410" s="3">
        <f t="shared" si="41"/>
        <v>0.5500000000174623</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672644.59</v>
      </c>
      <c r="D1412" s="2">
        <f>'RAS-funkcijski'!E16</f>
        <v>442179.3</v>
      </c>
      <c r="E1412" s="2">
        <v>0</v>
      </c>
      <c r="F1412" s="2">
        <v>0</v>
      </c>
      <c r="G1412" s="3">
        <f t="shared" si="52"/>
        <v>18684.038280000001</v>
      </c>
      <c r="H1412" s="3">
        <f t="shared" si="41"/>
        <v>0.71000000002095476</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3049.48</v>
      </c>
      <c r="D1414" s="2">
        <f>'RAS-funkcijski'!E18</f>
        <v>16062.76</v>
      </c>
      <c r="E1414" s="2">
        <v>0</v>
      </c>
      <c r="F1414" s="2">
        <v>0</v>
      </c>
      <c r="G1414" s="3">
        <f t="shared" si="52"/>
        <v>492.45000000000005</v>
      </c>
      <c r="H1414" s="3">
        <f t="shared" si="41"/>
        <v>0.71999999999979991</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71033.009999999995</v>
      </c>
      <c r="E1415" s="2">
        <v>0</v>
      </c>
      <c r="F1415" s="2">
        <v>0</v>
      </c>
      <c r="G1415" s="3">
        <f t="shared" si="52"/>
        <v>2130.9902999999999</v>
      </c>
      <c r="H1415" s="3">
        <f t="shared" si="41"/>
        <v>9.9999999947613105E-3</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27971.200000000001</v>
      </c>
      <c r="D1417" s="2">
        <f>'RAS-funkcijski'!E21</f>
        <v>108</v>
      </c>
      <c r="E1417" s="2">
        <v>0</v>
      </c>
      <c r="F1417" s="2">
        <v>0</v>
      </c>
      <c r="G1417" s="3">
        <f t="shared" si="52"/>
        <v>479.18240000000009</v>
      </c>
      <c r="H1417" s="3">
        <f t="shared" si="41"/>
        <v>0.2000000000007276</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12355.65</v>
      </c>
      <c r="D1418" s="2">
        <f>'RAS-funkcijski'!E22</f>
        <v>5112.5</v>
      </c>
      <c r="E1418" s="2">
        <v>0</v>
      </c>
      <c r="F1418" s="2">
        <v>0</v>
      </c>
      <c r="G1418" s="3">
        <f t="shared" si="52"/>
        <v>406.45169999999996</v>
      </c>
      <c r="H1418" s="3">
        <f t="shared" si="41"/>
        <v>0.8500000000003638</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12355.65</v>
      </c>
      <c r="D1420" s="2">
        <f>'RAS-funkcijski'!E24</f>
        <v>5112.5</v>
      </c>
      <c r="E1420" s="2">
        <v>0</v>
      </c>
      <c r="F1420" s="2">
        <v>0</v>
      </c>
      <c r="G1420" s="3">
        <f t="shared" si="52"/>
        <v>451.613</v>
      </c>
      <c r="H1420" s="3">
        <f t="shared" si="41"/>
        <v>0.8500000000003638</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44115.75</v>
      </c>
      <c r="D1424" s="2">
        <f>'RAS-funkcijski'!E28</f>
        <v>51469.17</v>
      </c>
      <c r="E1424" s="2">
        <v>0</v>
      </c>
      <c r="F1424" s="2">
        <v>0</v>
      </c>
      <c r="G1424" s="3">
        <f t="shared" si="52"/>
        <v>3529.2981600000003</v>
      </c>
      <c r="H1424" s="3">
        <f t="shared" si="41"/>
        <v>0.41999999999825377</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44115.75</v>
      </c>
      <c r="D1426" s="2">
        <f>'RAS-funkcijski'!E30</f>
        <v>51469.17</v>
      </c>
      <c r="E1426" s="2">
        <v>0</v>
      </c>
      <c r="F1426" s="2">
        <v>0</v>
      </c>
      <c r="G1426" s="3">
        <f t="shared" si="52"/>
        <v>3823.4063399999995</v>
      </c>
      <c r="H1426" s="3">
        <f t="shared" si="41"/>
        <v>0.41999999999825377</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83636.840000000011</v>
      </c>
      <c r="D1431" s="2">
        <f>'RAS-funkcijski'!E35</f>
        <v>222984.62</v>
      </c>
      <c r="E1431" s="2">
        <v>0</v>
      </c>
      <c r="F1431" s="2">
        <v>0</v>
      </c>
      <c r="G1431" s="3">
        <f t="shared" si="52"/>
        <v>16417.788479999999</v>
      </c>
      <c r="H1431" s="3">
        <f t="shared" si="41"/>
        <v>0.53999999999359716</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3432.15</v>
      </c>
      <c r="D1435" s="2">
        <f>'RAS-funkcijski'!E39</f>
        <v>5804.08</v>
      </c>
      <c r="E1435" s="2">
        <v>0</v>
      </c>
      <c r="F1435" s="2">
        <v>0</v>
      </c>
      <c r="G1435" s="3">
        <f t="shared" si="52"/>
        <v>526.4108500000001</v>
      </c>
      <c r="H1435" s="3">
        <f t="shared" si="41"/>
        <v>0.23000000000001819</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3432.15</v>
      </c>
      <c r="D1436" s="2">
        <f>'RAS-funkcijski'!E40</f>
        <v>5804.08</v>
      </c>
      <c r="E1436" s="2">
        <v>0</v>
      </c>
      <c r="F1436" s="2">
        <v>0</v>
      </c>
      <c r="G1436" s="3">
        <f t="shared" si="52"/>
        <v>541.45115999999996</v>
      </c>
      <c r="H1436" s="3">
        <f t="shared" si="41"/>
        <v>0.23000000000001819</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2043.54</v>
      </c>
      <c r="E1439" s="2">
        <v>0</v>
      </c>
      <c r="F1439" s="2">
        <v>0</v>
      </c>
      <c r="G1439" s="3">
        <f t="shared" si="52"/>
        <v>159.39612</v>
      </c>
      <c r="H1439" s="3">
        <f t="shared" si="41"/>
        <v>0.46000000000003638</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2043.54</v>
      </c>
      <c r="E1443" s="2">
        <v>0</v>
      </c>
      <c r="F1443" s="2">
        <v>0</v>
      </c>
      <c r="G1443" s="3">
        <f t="shared" si="52"/>
        <v>175.74443999999997</v>
      </c>
      <c r="H1443" s="3">
        <f t="shared" si="63"/>
        <v>0.46000000000003638</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19057.330000000002</v>
      </c>
      <c r="D1446" s="2">
        <f>'RAS-funkcijski'!E50</f>
        <v>9568.35</v>
      </c>
      <c r="E1446" s="2">
        <v>0</v>
      </c>
      <c r="F1446" s="2">
        <v>0</v>
      </c>
      <c r="G1446" s="3">
        <f t="shared" si="52"/>
        <v>1756.9253800000001</v>
      </c>
      <c r="H1446" s="3">
        <f t="shared" si="63"/>
        <v>0.68000000000211003</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19057.330000000002</v>
      </c>
      <c r="D1448" s="2">
        <f>'RAS-funkcijski'!E52</f>
        <v>9568.35</v>
      </c>
      <c r="E1448" s="2">
        <v>0</v>
      </c>
      <c r="F1448" s="2">
        <v>0</v>
      </c>
      <c r="G1448" s="3">
        <f t="shared" si="52"/>
        <v>1833.3134400000001</v>
      </c>
      <c r="H1448" s="3">
        <f t="shared" si="63"/>
        <v>0.68000000000211003</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41220.300000000003</v>
      </c>
      <c r="D1450" s="2">
        <f>'RAS-funkcijski'!E54</f>
        <v>149784.21</v>
      </c>
      <c r="E1450" s="2">
        <v>0</v>
      </c>
      <c r="F1450" s="2">
        <v>0</v>
      </c>
      <c r="G1450" s="3">
        <f t="shared" si="52"/>
        <v>17039.436000000002</v>
      </c>
      <c r="H1450" s="3">
        <f t="shared" si="63"/>
        <v>0.50999999999476131</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41220.300000000003</v>
      </c>
      <c r="D1451" s="2">
        <f>'RAS-funkcijski'!E55</f>
        <v>149784.21</v>
      </c>
      <c r="E1451" s="2">
        <v>0</v>
      </c>
      <c r="F1451" s="2">
        <v>0</v>
      </c>
      <c r="G1451" s="3">
        <f t="shared" si="52"/>
        <v>17380.224719999998</v>
      </c>
      <c r="H1451" s="3">
        <f t="shared" si="63"/>
        <v>0.50999999999476131</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19927.060000000001</v>
      </c>
      <c r="D1457" s="2">
        <f>'RAS-funkcijski'!E61</f>
        <v>55784.44</v>
      </c>
      <c r="E1457" s="2">
        <v>0</v>
      </c>
      <c r="F1457" s="2">
        <v>0</v>
      </c>
      <c r="G1457" s="3">
        <f t="shared" si="52"/>
        <v>7495.2685800000008</v>
      </c>
      <c r="H1457" s="3">
        <f t="shared" si="63"/>
        <v>0.50000000000363798</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1991</v>
      </c>
      <c r="D1458" s="2">
        <f>'RAS-funkcijski'!E62</f>
        <v>11660.07</v>
      </c>
      <c r="E1458" s="2">
        <v>0</v>
      </c>
      <c r="F1458" s="2">
        <v>0</v>
      </c>
      <c r="G1458" s="3">
        <f t="shared" si="52"/>
        <v>1468.0461200000002</v>
      </c>
      <c r="H1458" s="3">
        <f t="shared" si="63"/>
        <v>6.9999999999708962E-2</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17936.060000000001</v>
      </c>
      <c r="D1460" s="2">
        <f>'RAS-funkcijski'!E64</f>
        <v>44124.37</v>
      </c>
      <c r="E1460" s="2">
        <v>0</v>
      </c>
      <c r="F1460" s="2">
        <v>0</v>
      </c>
      <c r="G1460" s="3">
        <f t="shared" si="52"/>
        <v>6371.0879999999997</v>
      </c>
      <c r="H1460" s="3">
        <f t="shared" si="63"/>
        <v>0.43000000000392902</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21366.7</v>
      </c>
      <c r="D1471" s="2">
        <f>'RAS-funkcijski'!E75</f>
        <v>129678.85999999999</v>
      </c>
      <c r="E1471" s="2">
        <v>0</v>
      </c>
      <c r="F1471" s="2">
        <v>0</v>
      </c>
      <c r="G1471" s="3">
        <f t="shared" si="52"/>
        <v>19931.433819999998</v>
      </c>
      <c r="H1471" s="3">
        <f t="shared" si="63"/>
        <v>0.44000000001324224</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98746.4</v>
      </c>
      <c r="E1473" s="2">
        <v>0</v>
      </c>
      <c r="F1473" s="2">
        <v>0</v>
      </c>
      <c r="G1473" s="3">
        <f t="shared" si="52"/>
        <v>14416.974399999999</v>
      </c>
      <c r="H1473" s="3">
        <f t="shared" si="63"/>
        <v>0.39999999999417923</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21366.7</v>
      </c>
      <c r="D1474" s="2">
        <f>'RAS-funkcijski'!E78</f>
        <v>30932.46</v>
      </c>
      <c r="E1474" s="2">
        <v>0</v>
      </c>
      <c r="F1474" s="2">
        <v>0</v>
      </c>
      <c r="G1474" s="3">
        <f t="shared" si="52"/>
        <v>6159.1398799999997</v>
      </c>
      <c r="H1474" s="3">
        <f t="shared" si="63"/>
        <v>0.75999999999839929</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105846.16999999998</v>
      </c>
      <c r="D1478" s="2">
        <f>'RAS-funkcijski'!E82</f>
        <v>90369.98</v>
      </c>
      <c r="E1478" s="2">
        <v>0</v>
      </c>
      <c r="F1478" s="2">
        <v>0</v>
      </c>
      <c r="G1478" s="3">
        <f t="shared" si="52"/>
        <v>22353.718139999997</v>
      </c>
      <c r="H1478" s="3">
        <f t="shared" si="63"/>
        <v>0.18999999998777639</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25287.79</v>
      </c>
      <c r="D1480" s="2">
        <f>'RAS-funkcijski'!E84</f>
        <v>38683.47</v>
      </c>
      <c r="E1480" s="2">
        <v>0</v>
      </c>
      <c r="F1480" s="2">
        <v>0</v>
      </c>
      <c r="G1480" s="3">
        <f t="shared" si="52"/>
        <v>8212.3783999999996</v>
      </c>
      <c r="H1480" s="3">
        <f t="shared" si="63"/>
        <v>0.68000000000029104</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50790.92</v>
      </c>
      <c r="D1482" s="2">
        <f>'RAS-funkcijski'!E86</f>
        <v>45153.89</v>
      </c>
      <c r="E1482" s="2">
        <v>0</v>
      </c>
      <c r="F1482" s="2">
        <v>0</v>
      </c>
      <c r="G1482" s="3">
        <f t="shared" si="52"/>
        <v>11570.093400000002</v>
      </c>
      <c r="H1482" s="3">
        <f t="shared" si="63"/>
        <v>0.19000000000232831</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1637.5</v>
      </c>
      <c r="D1483" s="2">
        <f>'RAS-funkcijski'!E87</f>
        <v>1300</v>
      </c>
      <c r="E1483" s="2">
        <v>0</v>
      </c>
      <c r="F1483" s="2">
        <v>0</v>
      </c>
      <c r="G1483" s="3">
        <f t="shared" si="52"/>
        <v>351.71249999999998</v>
      </c>
      <c r="H1483" s="3">
        <f t="shared" si="63"/>
        <v>0.5</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28129.96</v>
      </c>
      <c r="D1484" s="2">
        <f>'RAS-funkcijski'!E88</f>
        <v>5232.62</v>
      </c>
      <c r="E1484" s="2">
        <v>0</v>
      </c>
      <c r="F1484" s="2">
        <v>0</v>
      </c>
      <c r="G1484" s="3">
        <f t="shared" si="52"/>
        <v>3241.9967999999999</v>
      </c>
      <c r="H1484" s="3">
        <f t="shared" si="63"/>
        <v>0.42000000000098225</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10922.19</v>
      </c>
      <c r="E1485" s="2">
        <v>0</v>
      </c>
      <c r="F1485" s="2">
        <v>0</v>
      </c>
      <c r="G1485" s="3">
        <f t="shared" si="52"/>
        <v>1856.7723000000003</v>
      </c>
      <c r="H1485" s="3">
        <f t="shared" si="63"/>
        <v>0.19000000000050932</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10922.19</v>
      </c>
      <c r="E1500" s="2">
        <v>0</v>
      </c>
      <c r="F1500" s="2">
        <v>0</v>
      </c>
      <c r="G1500" s="3">
        <f t="shared" si="52"/>
        <v>2184.4380000000001</v>
      </c>
      <c r="H1500" s="3">
        <f t="shared" si="63"/>
        <v>0.19000000000050932</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178507.06</v>
      </c>
      <c r="D1503" s="2">
        <f>'RAS-funkcijski'!E107</f>
        <v>296791.78000000003</v>
      </c>
      <c r="E1503" s="2">
        <v>0</v>
      </c>
      <c r="F1503" s="2">
        <v>0</v>
      </c>
      <c r="G1503" s="3">
        <f t="shared" si="52"/>
        <v>79525.333859999999</v>
      </c>
      <c r="H1503" s="3">
        <f t="shared" si="63"/>
        <v>0.27999999996973202</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52527.199999999997</v>
      </c>
      <c r="D1504" s="2">
        <f>'RAS-funkcijski'!E108</f>
        <v>233860.72</v>
      </c>
      <c r="E1504" s="2">
        <v>0</v>
      </c>
      <c r="F1504" s="2">
        <v>0</v>
      </c>
      <c r="G1504" s="3">
        <f t="shared" si="52"/>
        <v>54105.858559999993</v>
      </c>
      <c r="H1504" s="3">
        <f t="shared" si="63"/>
        <v>0.47999999999592546</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74570.600000000006</v>
      </c>
      <c r="D1505" s="2">
        <f>'RAS-funkcijski'!E109</f>
        <v>45231.06</v>
      </c>
      <c r="E1505" s="2">
        <v>0</v>
      </c>
      <c r="F1505" s="2">
        <v>0</v>
      </c>
      <c r="G1505" s="3">
        <f t="shared" si="52"/>
        <v>17328.435599999997</v>
      </c>
      <c r="H1505" s="3">
        <f t="shared" si="63"/>
        <v>0.45999999999185093</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37409.26</v>
      </c>
      <c r="D1506" s="2">
        <f>'RAS-funkcijski'!E110</f>
        <v>0</v>
      </c>
      <c r="E1506" s="2">
        <v>0</v>
      </c>
      <c r="F1506" s="2">
        <v>0</v>
      </c>
      <c r="G1506" s="3">
        <f t="shared" si="52"/>
        <v>3965.3815600000003</v>
      </c>
      <c r="H1506" s="3">
        <f t="shared" si="63"/>
        <v>0.26000000000203727</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14000</v>
      </c>
      <c r="D1507" s="2">
        <f>'RAS-funkcijski'!E111</f>
        <v>17700</v>
      </c>
      <c r="E1507" s="2">
        <v>0</v>
      </c>
      <c r="F1507" s="2">
        <v>0</v>
      </c>
      <c r="G1507" s="3">
        <f t="shared" si="52"/>
        <v>5285.7999999999993</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161124.28999999998</v>
      </c>
      <c r="D1510" s="2">
        <f>'RAS-funkcijski'!E114</f>
        <v>326337.53000000003</v>
      </c>
      <c r="E1510" s="2">
        <v>0</v>
      </c>
      <c r="F1510" s="2">
        <v>0</v>
      </c>
      <c r="G1510" s="3">
        <f t="shared" si="52"/>
        <v>89517.928500000009</v>
      </c>
      <c r="H1510" s="3">
        <f t="shared" si="63"/>
        <v>0.75999999995110556</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133733.74</v>
      </c>
      <c r="D1511" s="2">
        <f>'RAS-funkcijski'!E115</f>
        <v>255233.05</v>
      </c>
      <c r="E1511" s="2">
        <v>0</v>
      </c>
      <c r="F1511" s="2">
        <v>0</v>
      </c>
      <c r="G1511" s="3">
        <f t="shared" si="52"/>
        <v>71506.182239999995</v>
      </c>
      <c r="H1511" s="3">
        <f t="shared" si="63"/>
        <v>0.30999999999767169</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75667.23</v>
      </c>
      <c r="D1512" s="2">
        <f>'RAS-funkcijski'!E116</f>
        <v>198646.09</v>
      </c>
      <c r="E1512" s="2">
        <v>0</v>
      </c>
      <c r="F1512" s="2">
        <v>0</v>
      </c>
      <c r="G1512" s="3">
        <f t="shared" si="52"/>
        <v>52971.45392</v>
      </c>
      <c r="H1512" s="3">
        <f t="shared" si="63"/>
        <v>0.319999999992433</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58066.51</v>
      </c>
      <c r="D1513" s="2">
        <f>'RAS-funkcijski'!E117</f>
        <v>56586.96</v>
      </c>
      <c r="E1513" s="2">
        <v>0</v>
      </c>
      <c r="F1513" s="2">
        <v>0</v>
      </c>
      <c r="G1513" s="3">
        <f t="shared" si="52"/>
        <v>19350.168590000001</v>
      </c>
      <c r="H1513" s="3">
        <f t="shared" si="63"/>
        <v>0.52999999999883585</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9466.2199999999993</v>
      </c>
      <c r="D1514" s="2">
        <f>'RAS-funkcijski'!E118</f>
        <v>9852.64</v>
      </c>
      <c r="E1514" s="2">
        <v>0</v>
      </c>
      <c r="F1514" s="2">
        <v>0</v>
      </c>
      <c r="G1514" s="3">
        <f t="shared" si="52"/>
        <v>3325.5509999999995</v>
      </c>
      <c r="H1514" s="3">
        <f t="shared" si="63"/>
        <v>0.57999999999992724</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9466.2199999999993</v>
      </c>
      <c r="D1516" s="2">
        <f>'RAS-funkcijski'!E120</f>
        <v>9852.64</v>
      </c>
      <c r="E1516" s="2">
        <v>0</v>
      </c>
      <c r="F1516" s="2">
        <v>0</v>
      </c>
      <c r="G1516" s="3">
        <f t="shared" si="52"/>
        <v>3383.8940000000002</v>
      </c>
      <c r="H1516" s="3">
        <f t="shared" si="63"/>
        <v>0.57999999999992724</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17924.330000000002</v>
      </c>
      <c r="D1518" s="2">
        <f>'RAS-funkcijski'!E122</f>
        <v>61251.839999999997</v>
      </c>
      <c r="E1518" s="2">
        <v>0</v>
      </c>
      <c r="F1518" s="2">
        <v>0</v>
      </c>
      <c r="G1518" s="3">
        <f t="shared" si="52"/>
        <v>16570.50518</v>
      </c>
      <c r="H1518" s="3">
        <f t="shared" si="63"/>
        <v>0.49000000000523869</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17924.330000000002</v>
      </c>
      <c r="D1519" s="2">
        <f>'RAS-funkcijski'!E123</f>
        <v>61251.839999999997</v>
      </c>
      <c r="E1519" s="2">
        <v>0</v>
      </c>
      <c r="F1519" s="2">
        <v>0</v>
      </c>
      <c r="G1519" s="3">
        <f t="shared" si="52"/>
        <v>16710.93319</v>
      </c>
      <c r="H1519" s="3">
        <f t="shared" si="63"/>
        <v>0.49000000000523869</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70068.639999999999</v>
      </c>
      <c r="D1525" s="2">
        <f>'RAS-funkcijski'!E129</f>
        <v>60412.17</v>
      </c>
      <c r="E1525" s="2">
        <v>0</v>
      </c>
      <c r="F1525" s="2">
        <v>0</v>
      </c>
      <c r="G1525" s="3">
        <f t="shared" si="52"/>
        <v>23861.622499999998</v>
      </c>
      <c r="H1525" s="3">
        <f t="shared" si="63"/>
        <v>0.52999999999883585</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3159.67</v>
      </c>
      <c r="D1531" s="2">
        <f>'RAS-funkcijski'!E135</f>
        <v>3012.47</v>
      </c>
      <c r="E1531" s="2">
        <v>0</v>
      </c>
      <c r="F1531" s="2">
        <v>0</v>
      </c>
      <c r="G1531" s="3">
        <f t="shared" si="52"/>
        <v>1203.18391</v>
      </c>
      <c r="H1531" s="3">
        <f t="shared" si="63"/>
        <v>0.79999999999972715</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28025.66</v>
      </c>
      <c r="D1533" s="2">
        <f>'RAS-funkcijski'!E137</f>
        <v>374.18</v>
      </c>
      <c r="E1533" s="2">
        <v>0</v>
      </c>
      <c r="F1533" s="2">
        <v>0</v>
      </c>
      <c r="G1533" s="3">
        <f t="shared" si="52"/>
        <v>3826.9446600000001</v>
      </c>
      <c r="H1533" s="3">
        <f t="shared" si="63"/>
        <v>0.52000000000015234</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38883.31</v>
      </c>
      <c r="D1534" s="2">
        <f>'RAS-funkcijski'!E138</f>
        <v>57025.52</v>
      </c>
      <c r="E1534" s="2">
        <v>0</v>
      </c>
      <c r="F1534" s="2">
        <v>0</v>
      </c>
      <c r="G1534" s="3">
        <f t="shared" si="52"/>
        <v>20493.2029</v>
      </c>
      <c r="H1534" s="3">
        <f t="shared" si="63"/>
        <v>0.79000000000087311</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1632780.0899999999</v>
      </c>
      <c r="D1537" s="14">
        <f>'RAS-funkcijski'!E141</f>
        <v>2182077.46</v>
      </c>
      <c r="E1537" s="14">
        <v>0</v>
      </c>
      <c r="F1537" s="14">
        <v>0</v>
      </c>
      <c r="G1537" s="15">
        <f t="shared" si="52"/>
        <v>821580.09636999993</v>
      </c>
      <c r="H1537" s="15">
        <f t="shared" si="63"/>
        <v>0.54999999981373549</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18596.39</v>
      </c>
      <c r="D1538" s="7">
        <f>'P-VRIO'!E5</f>
        <v>18596.39</v>
      </c>
      <c r="E1538" s="7">
        <v>0</v>
      </c>
      <c r="F1538" s="7">
        <v>0</v>
      </c>
      <c r="G1538" s="8">
        <f t="shared" si="52"/>
        <v>55.789169999999999</v>
      </c>
      <c r="H1538" s="8">
        <f t="shared" si="63"/>
        <v>0.77999999999883585</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18596.39</v>
      </c>
      <c r="D1555" s="2">
        <f>'P-VRIO'!E22</f>
        <v>18596.39</v>
      </c>
      <c r="E1555" s="2">
        <v>0</v>
      </c>
      <c r="F1555" s="2">
        <v>0</v>
      </c>
      <c r="G1555" s="3">
        <f t="shared" si="52"/>
        <v>1004.2050599999999</v>
      </c>
      <c r="H1555" s="3">
        <f t="shared" si="63"/>
        <v>0.77999999999883585</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17500</v>
      </c>
      <c r="D1556" s="2">
        <f>'P-VRIO'!E23</f>
        <v>17500</v>
      </c>
      <c r="E1556" s="2">
        <v>0</v>
      </c>
      <c r="F1556" s="2">
        <v>0</v>
      </c>
      <c r="G1556" s="3">
        <f t="shared" si="52"/>
        <v>997.5</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17500</v>
      </c>
      <c r="D1557" s="2">
        <f>'P-VRIO'!E24</f>
        <v>17500</v>
      </c>
      <c r="E1557" s="2">
        <v>0</v>
      </c>
      <c r="F1557" s="2">
        <v>0</v>
      </c>
      <c r="G1557" s="3">
        <f t="shared" si="52"/>
        <v>1050</v>
      </c>
      <c r="H1557" s="3">
        <f t="shared" si="63"/>
        <v>0</v>
      </c>
      <c r="I1557" s="11">
        <f t="shared" ref="I1557:I1562" si="66">G1557*H1557</f>
        <v>0</v>
      </c>
      <c r="J1557" s="3">
        <f>IF(AND(Skriveni!C1557&lt;&gt;0,Skriveni!D1557&lt;&gt;0),1,0)</f>
        <v>1</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1096.3900000000001</v>
      </c>
      <c r="D1563" s="2">
        <f>'P-VRIO'!E30</f>
        <v>1096.3900000000001</v>
      </c>
      <c r="E1563" s="2">
        <v>0</v>
      </c>
      <c r="F1563" s="2">
        <v>0</v>
      </c>
      <c r="G1563" s="3">
        <f t="shared" si="52"/>
        <v>85.518420000000006</v>
      </c>
      <c r="H1563" s="3">
        <f t="shared" si="63"/>
        <v>0.78000000000020009</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1096.3900000000001</v>
      </c>
      <c r="D1569" s="2">
        <f>'P-VRIO'!E36</f>
        <v>1096.3900000000001</v>
      </c>
      <c r="E1569" s="2">
        <v>0</v>
      </c>
      <c r="F1569" s="2">
        <v>0</v>
      </c>
      <c r="G1569" s="3">
        <f t="shared" si="52"/>
        <v>105.25344000000001</v>
      </c>
      <c r="H1569" s="3">
        <f t="shared" si="63"/>
        <v>0.78000000000020009</v>
      </c>
      <c r="I1569" s="11">
        <f t="shared" si="67"/>
        <v>82.097683200021066</v>
      </c>
      <c r="J1569" s="3">
        <f>IF(AND(Skriveni!C1569&lt;&gt;0,Skriveni!D1569&lt;&gt;0),1,0)</f>
        <v>1</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111803.67</v>
      </c>
      <c r="D1582" s="7"/>
      <c r="E1582" s="7">
        <v>0</v>
      </c>
      <c r="F1582" s="7">
        <v>0</v>
      </c>
      <c r="G1582" s="8">
        <f t="shared" ref="G1582:G1686" si="70">B1582/1000*C1582</f>
        <v>111.80367</v>
      </c>
      <c r="H1582" s="8">
        <f t="shared" ref="H1582:H1686" si="71">ABS(C1582-ROUND(C1582,0))</f>
        <v>0.33000000000174623</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2514070.54</v>
      </c>
      <c r="D1583" s="2">
        <v>0</v>
      </c>
      <c r="E1583" s="2">
        <v>0</v>
      </c>
      <c r="F1583" s="2">
        <v>0</v>
      </c>
      <c r="G1583" s="3">
        <f t="shared" si="70"/>
        <v>5028.1410800000003</v>
      </c>
      <c r="H1583" s="3">
        <f t="shared" si="71"/>
        <v>0.4599999999627471</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1812606.2999999998</v>
      </c>
      <c r="D1585" s="2">
        <v>0</v>
      </c>
      <c r="E1585" s="2">
        <v>0</v>
      </c>
      <c r="F1585" s="2">
        <v>0</v>
      </c>
      <c r="G1585" s="3">
        <f t="shared" si="70"/>
        <v>7250.4251999999997</v>
      </c>
      <c r="H1585" s="3">
        <f t="shared" si="71"/>
        <v>0.29999999981373549</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269711.02</v>
      </c>
      <c r="D1586" s="2">
        <v>0</v>
      </c>
      <c r="E1586" s="2">
        <v>0</v>
      </c>
      <c r="F1586" s="2">
        <v>0</v>
      </c>
      <c r="G1586" s="3">
        <f t="shared" si="70"/>
        <v>1348.5551</v>
      </c>
      <c r="H1586" s="3">
        <f t="shared" si="71"/>
        <v>2.0000000018626451E-2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719668.74</v>
      </c>
      <c r="D1587" s="2">
        <v>0</v>
      </c>
      <c r="E1587" s="2">
        <v>0</v>
      </c>
      <c r="F1587" s="2">
        <v>0</v>
      </c>
      <c r="G1587" s="3">
        <f t="shared" si="70"/>
        <v>4318.0124400000004</v>
      </c>
      <c r="H1587" s="3">
        <f t="shared" si="71"/>
        <v>0.26000000000931323</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4089.19</v>
      </c>
      <c r="D1588" s="2">
        <v>0</v>
      </c>
      <c r="E1588" s="2">
        <v>0</v>
      </c>
      <c r="F1588" s="2">
        <v>0</v>
      </c>
      <c r="G1588" s="3">
        <f t="shared" si="70"/>
        <v>28.62433</v>
      </c>
      <c r="H1588" s="3">
        <f t="shared" si="71"/>
        <v>0.19000000000005457</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48991.199999999997</v>
      </c>
      <c r="D1589" s="2">
        <v>0</v>
      </c>
      <c r="E1589" s="2">
        <v>0</v>
      </c>
      <c r="F1589" s="2">
        <v>0</v>
      </c>
      <c r="G1589" s="3">
        <f t="shared" si="70"/>
        <v>391.92959999999999</v>
      </c>
      <c r="H1589" s="3">
        <f t="shared" si="71"/>
        <v>0.19999999999708962</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78825.77</v>
      </c>
      <c r="D1590" s="2">
        <v>0</v>
      </c>
      <c r="E1590" s="2">
        <v>0</v>
      </c>
      <c r="F1590" s="2">
        <v>0</v>
      </c>
      <c r="G1590" s="3">
        <f>B1590/1000*C1590</f>
        <v>709.43192999999997</v>
      </c>
      <c r="H1590" s="3">
        <f>ABS(C1590-ROUND(C1590,0))</f>
        <v>0.22999999999592546</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126215.06</v>
      </c>
      <c r="D1591" s="2">
        <v>0</v>
      </c>
      <c r="E1591" s="2">
        <v>0</v>
      </c>
      <c r="F1591" s="2">
        <v>0</v>
      </c>
      <c r="G1591" s="3">
        <f t="shared" si="70"/>
        <v>1262.1505999999999</v>
      </c>
      <c r="H1591" s="3">
        <f t="shared" si="71"/>
        <v>5.9999999997671694E-2</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232431.42</v>
      </c>
      <c r="D1592" s="2">
        <v>0</v>
      </c>
      <c r="E1592" s="2">
        <v>0</v>
      </c>
      <c r="F1592" s="2">
        <v>0</v>
      </c>
      <c r="G1592" s="3">
        <f t="shared" si="70"/>
        <v>2556.7456200000001</v>
      </c>
      <c r="H1592" s="3">
        <f t="shared" si="71"/>
        <v>0.42000000001280569</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332673.90000000002</v>
      </c>
      <c r="D1593" s="2">
        <v>0</v>
      </c>
      <c r="E1593" s="2">
        <v>0</v>
      </c>
      <c r="F1593" s="2">
        <v>0</v>
      </c>
      <c r="G1593" s="3">
        <f t="shared" si="70"/>
        <v>3992.0868000000005</v>
      </c>
      <c r="H1593" s="3">
        <f t="shared" si="71"/>
        <v>9.9999999976716936E-2</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687165.27</v>
      </c>
      <c r="D1594" s="2">
        <v>0</v>
      </c>
      <c r="E1594" s="2">
        <v>0</v>
      </c>
      <c r="F1594" s="2">
        <v>0</v>
      </c>
      <c r="G1594" s="3">
        <f t="shared" si="70"/>
        <v>8933.1485099999991</v>
      </c>
      <c r="H1594" s="3">
        <f t="shared" si="71"/>
        <v>0.27000000001862645</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14298.97</v>
      </c>
      <c r="D1601" s="2">
        <v>0</v>
      </c>
      <c r="E1601" s="2">
        <v>0</v>
      </c>
      <c r="F1601" s="2">
        <v>0</v>
      </c>
      <c r="G1601" s="3">
        <f>B1601/1000*C1601</f>
        <v>285.9794</v>
      </c>
      <c r="H1601" s="3">
        <f>ABS(C1601-ROUND(C1601,0))</f>
        <v>3.0000000000654836E-2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2359830.11</v>
      </c>
      <c r="D1602" s="2">
        <v>0</v>
      </c>
      <c r="E1602" s="2">
        <v>0</v>
      </c>
      <c r="F1602" s="2">
        <v>0</v>
      </c>
      <c r="G1602" s="3">
        <f t="shared" si="70"/>
        <v>49556.432310000004</v>
      </c>
      <c r="H1602" s="3">
        <f t="shared" si="71"/>
        <v>0.10999999986961484</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1832950.5199999998</v>
      </c>
      <c r="D1604" s="2">
        <v>0</v>
      </c>
      <c r="E1604" s="2">
        <v>0</v>
      </c>
      <c r="F1604" s="2">
        <v>0</v>
      </c>
      <c r="G1604" s="3">
        <f t="shared" si="70"/>
        <v>42157.861959999995</v>
      </c>
      <c r="H1604" s="3">
        <f t="shared" si="71"/>
        <v>0.48000000021420419</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265255.73</v>
      </c>
      <c r="D1605" s="2">
        <v>0</v>
      </c>
      <c r="E1605" s="2">
        <v>0</v>
      </c>
      <c r="F1605" s="2">
        <v>0</v>
      </c>
      <c r="G1605" s="3">
        <f t="shared" si="70"/>
        <v>6366.1375199999993</v>
      </c>
      <c r="H1605" s="3">
        <f t="shared" si="71"/>
        <v>0.27000000001862645</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728963.94</v>
      </c>
      <c r="D1606" s="2">
        <v>0</v>
      </c>
      <c r="E1606" s="2">
        <v>0</v>
      </c>
      <c r="F1606" s="2">
        <v>0</v>
      </c>
      <c r="G1606" s="3">
        <f t="shared" si="70"/>
        <v>18224.0985</v>
      </c>
      <c r="H1606" s="3">
        <f t="shared" si="71"/>
        <v>6.0000000055879354E-2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3379.59</v>
      </c>
      <c r="D1607" s="2">
        <v>0</v>
      </c>
      <c r="E1607" s="2">
        <v>0</v>
      </c>
      <c r="F1607" s="2">
        <v>0</v>
      </c>
      <c r="G1607" s="3">
        <f t="shared" si="70"/>
        <v>87.869339999999994</v>
      </c>
      <c r="H1607" s="3">
        <f t="shared" si="71"/>
        <v>0.40999999999985448</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47668.85</v>
      </c>
      <c r="D1608" s="2">
        <v>0</v>
      </c>
      <c r="E1608" s="2">
        <v>0</v>
      </c>
      <c r="F1608" s="2">
        <v>0</v>
      </c>
      <c r="G1608" s="3">
        <f t="shared" si="70"/>
        <v>1287.0589499999999</v>
      </c>
      <c r="H1608" s="3">
        <f t="shared" si="71"/>
        <v>0.15000000000145519</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80499.490000000005</v>
      </c>
      <c r="D1609" s="2">
        <v>0</v>
      </c>
      <c r="E1609" s="2">
        <v>0</v>
      </c>
      <c r="F1609" s="2">
        <v>0</v>
      </c>
      <c r="G1609" s="3">
        <f>B1609/1000*C1609</f>
        <v>2253.9857200000001</v>
      </c>
      <c r="H1609" s="3">
        <f>ABS(C1609-ROUND(C1609,0))</f>
        <v>0.49000000000523869</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126490.49</v>
      </c>
      <c r="D1610" s="2">
        <v>0</v>
      </c>
      <c r="E1610" s="2">
        <v>0</v>
      </c>
      <c r="F1610" s="2">
        <v>0</v>
      </c>
      <c r="G1610" s="3">
        <f t="shared" si="70"/>
        <v>3668.2242100000003</v>
      </c>
      <c r="H1610" s="3">
        <f t="shared" si="71"/>
        <v>0.49000000000523869</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229418.94</v>
      </c>
      <c r="D1611" s="2">
        <v>0</v>
      </c>
      <c r="E1611" s="2">
        <v>0</v>
      </c>
      <c r="F1611" s="2">
        <v>0</v>
      </c>
      <c r="G1611" s="3">
        <f t="shared" si="70"/>
        <v>6882.5681999999997</v>
      </c>
      <c r="H1611" s="3">
        <f t="shared" si="71"/>
        <v>5.9999999997671694E-2</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351273.49</v>
      </c>
      <c r="D1612" s="2">
        <v>0</v>
      </c>
      <c r="E1612" s="2">
        <v>0</v>
      </c>
      <c r="F1612" s="2">
        <v>0</v>
      </c>
      <c r="G1612" s="3">
        <f t="shared" si="70"/>
        <v>10889.47819</v>
      </c>
      <c r="H1612" s="3">
        <f t="shared" si="71"/>
        <v>0.48999999999068677</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521330.2</v>
      </c>
      <c r="D1613" s="2">
        <v>0</v>
      </c>
      <c r="E1613" s="2">
        <v>0</v>
      </c>
      <c r="F1613" s="2">
        <v>0</v>
      </c>
      <c r="G1613" s="3">
        <f t="shared" si="70"/>
        <v>16682.5664</v>
      </c>
      <c r="H1613" s="3">
        <f t="shared" si="71"/>
        <v>0.20000000001164153</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5549.39</v>
      </c>
      <c r="D1620" s="2">
        <v>0</v>
      </c>
      <c r="E1620" s="2">
        <v>0</v>
      </c>
      <c r="F1620" s="2">
        <v>0</v>
      </c>
      <c r="G1620" s="3">
        <f>B1620/1000*C1620</f>
        <v>216.42621000000003</v>
      </c>
      <c r="H1620" s="3">
        <f>ABS(C1620-ROUND(C1620,0))</f>
        <v>0.39000000000032742</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266044.10000000009</v>
      </c>
      <c r="D1621" s="2">
        <v>0</v>
      </c>
      <c r="E1621" s="2">
        <v>0</v>
      </c>
      <c r="F1621" s="2">
        <v>0</v>
      </c>
      <c r="G1621" s="3">
        <f t="shared" si="70"/>
        <v>10641.764000000005</v>
      </c>
      <c r="H1621" s="3">
        <f t="shared" si="71"/>
        <v>0.10000000009313226</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23430.820000000003</v>
      </c>
      <c r="D1622" s="2">
        <v>0</v>
      </c>
      <c r="E1622" s="2">
        <v>0</v>
      </c>
      <c r="F1622" s="2">
        <v>0</v>
      </c>
      <c r="G1622" s="3">
        <f t="shared" si="70"/>
        <v>960.66362000000015</v>
      </c>
      <c r="H1622" s="3">
        <f t="shared" si="71"/>
        <v>0.17999999999665306</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23430.820000000003</v>
      </c>
      <c r="D1628" s="2">
        <v>0</v>
      </c>
      <c r="E1628" s="2">
        <v>0</v>
      </c>
      <c r="F1628" s="2">
        <v>0</v>
      </c>
      <c r="G1628" s="3">
        <f t="shared" si="70"/>
        <v>1101.24854</v>
      </c>
      <c r="H1628" s="3">
        <f t="shared" si="71"/>
        <v>0.17999999999665306</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19242.400000000001</v>
      </c>
      <c r="D1634" s="2">
        <v>0</v>
      </c>
      <c r="E1634" s="2">
        <v>0</v>
      </c>
      <c r="F1634" s="2">
        <v>0</v>
      </c>
      <c r="G1634" s="3">
        <f t="shared" si="70"/>
        <v>1019.8472</v>
      </c>
      <c r="H1634" s="3">
        <f t="shared" si="71"/>
        <v>0.40000000000145519</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14640.06</v>
      </c>
      <c r="D1635" s="2">
        <v>0</v>
      </c>
      <c r="E1635" s="2">
        <v>0</v>
      </c>
      <c r="F1635" s="2">
        <v>0</v>
      </c>
      <c r="G1635" s="3">
        <f t="shared" si="70"/>
        <v>790.56323999999995</v>
      </c>
      <c r="H1635" s="3">
        <f t="shared" si="71"/>
        <v>5.9999999999490683E-2</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743.26</v>
      </c>
      <c r="D1636" s="2">
        <v>0</v>
      </c>
      <c r="E1636" s="2">
        <v>0</v>
      </c>
      <c r="F1636" s="2">
        <v>0</v>
      </c>
      <c r="G1636" s="3">
        <f t="shared" si="70"/>
        <v>40.879300000000001</v>
      </c>
      <c r="H1636" s="3">
        <f t="shared" si="71"/>
        <v>0.25999999999999091</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3859.08</v>
      </c>
      <c r="D1637" s="2">
        <v>0</v>
      </c>
      <c r="E1637" s="2">
        <v>0</v>
      </c>
      <c r="F1637" s="2">
        <v>0</v>
      </c>
      <c r="G1637" s="3">
        <f t="shared" si="70"/>
        <v>216.10848000000001</v>
      </c>
      <c r="H1637" s="3">
        <f t="shared" si="71"/>
        <v>7.999999999992724E-2</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351.58</v>
      </c>
      <c r="D1644" s="2">
        <v>0</v>
      </c>
      <c r="E1644" s="2">
        <v>0</v>
      </c>
      <c r="F1644" s="2">
        <v>0</v>
      </c>
      <c r="G1644" s="3">
        <f t="shared" si="70"/>
        <v>22.149539999999998</v>
      </c>
      <c r="H1644" s="3">
        <f t="shared" si="71"/>
        <v>0.42000000000001592</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351.58</v>
      </c>
      <c r="D1645" s="2">
        <v>0</v>
      </c>
      <c r="E1645" s="2">
        <v>0</v>
      </c>
      <c r="F1645" s="2">
        <v>0</v>
      </c>
      <c r="G1645" s="3">
        <f t="shared" si="70"/>
        <v>22.50112</v>
      </c>
      <c r="H1645" s="3">
        <f t="shared" si="71"/>
        <v>0.42000000000001592</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2907.29</v>
      </c>
      <c r="D1649" s="2">
        <v>0</v>
      </c>
      <c r="E1649" s="2">
        <v>0</v>
      </c>
      <c r="F1649" s="2">
        <v>0</v>
      </c>
      <c r="G1649" s="3">
        <f t="shared" ref="G1649:G1653" si="72">B1649/1000*C1649</f>
        <v>197.69572000000002</v>
      </c>
      <c r="H1649" s="3">
        <f t="shared" ref="H1649:H1653" si="73">ABS(C1649-ROUND(C1649,0))</f>
        <v>0.28999999999996362</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2907.29</v>
      </c>
      <c r="D1650" s="2">
        <v>0</v>
      </c>
      <c r="E1650" s="2">
        <v>0</v>
      </c>
      <c r="F1650" s="2">
        <v>0</v>
      </c>
      <c r="G1650" s="3">
        <f t="shared" si="72"/>
        <v>200.60301000000001</v>
      </c>
      <c r="H1650" s="3">
        <f t="shared" si="73"/>
        <v>0.28999999999996362</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929.55</v>
      </c>
      <c r="D1654" s="2">
        <v>0</v>
      </c>
      <c r="E1654" s="2">
        <v>0</v>
      </c>
      <c r="F1654" s="2">
        <v>0</v>
      </c>
      <c r="G1654" s="3">
        <f t="shared" si="70"/>
        <v>67.85714999999999</v>
      </c>
      <c r="H1654" s="3">
        <f t="shared" si="71"/>
        <v>0.45000000000004547</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929.55</v>
      </c>
      <c r="D1655" s="2">
        <v>0</v>
      </c>
      <c r="E1655" s="2">
        <v>0</v>
      </c>
      <c r="F1655" s="2">
        <v>0</v>
      </c>
      <c r="G1655" s="3">
        <f t="shared" si="70"/>
        <v>68.786699999999996</v>
      </c>
      <c r="H1655" s="3">
        <f t="shared" si="71"/>
        <v>0.45000000000004547</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242613.28</v>
      </c>
      <c r="D1681" s="2">
        <v>0</v>
      </c>
      <c r="E1681" s="2">
        <v>0</v>
      </c>
      <c r="F1681" s="2">
        <v>0</v>
      </c>
      <c r="G1681" s="3">
        <f t="shared" si="70"/>
        <v>24261.328000000001</v>
      </c>
      <c r="H1681" s="3">
        <f t="shared" si="71"/>
        <v>0.27999999999883585</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65239.29</v>
      </c>
      <c r="D1683" s="2">
        <v>0</v>
      </c>
      <c r="E1683" s="2">
        <v>0</v>
      </c>
      <c r="F1683" s="2">
        <v>0</v>
      </c>
      <c r="G1683" s="3">
        <f t="shared" si="70"/>
        <v>6654.4075800000001</v>
      </c>
      <c r="H1683" s="3">
        <f t="shared" si="71"/>
        <v>0.29000000000087311</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167299.81</v>
      </c>
      <c r="D1684" s="2">
        <v>0</v>
      </c>
      <c r="E1684" s="2">
        <v>0</v>
      </c>
      <c r="F1684" s="2">
        <v>0</v>
      </c>
      <c r="G1684" s="3">
        <f t="shared" si="70"/>
        <v>17231.880429999997</v>
      </c>
      <c r="H1684" s="3">
        <f t="shared" si="71"/>
        <v>0.19000000000232831</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10074.18</v>
      </c>
      <c r="D1686" s="14">
        <v>0</v>
      </c>
      <c r="E1686" s="14">
        <v>0</v>
      </c>
      <c r="F1686" s="14">
        <v>0</v>
      </c>
      <c r="G1686" s="15">
        <f t="shared" si="70"/>
        <v>1057.7889</v>
      </c>
      <c r="H1686" s="15">
        <f t="shared" si="71"/>
        <v>0.18000000000029104</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5" t="s">
        <v>2019</v>
      </c>
      <c r="B1" s="405"/>
      <c r="C1" s="405"/>
    </row>
    <row r="2" spans="1:16" ht="33" customHeight="1" x14ac:dyDescent="0.2">
      <c r="A2" s="406" t="s">
        <v>2020</v>
      </c>
      <c r="B2" s="407"/>
      <c r="C2" s="397"/>
      <c r="D2" s="5"/>
      <c r="E2" s="5"/>
      <c r="F2" s="5"/>
      <c r="G2" s="5"/>
      <c r="H2" s="5"/>
      <c r="I2" s="5"/>
      <c r="J2" s="5"/>
      <c r="K2" s="5"/>
      <c r="L2" s="5"/>
      <c r="M2" s="5"/>
      <c r="N2" s="5"/>
      <c r="O2" s="5"/>
      <c r="P2" s="5"/>
    </row>
    <row r="3" spans="1:16" ht="18.75" customHeight="1" x14ac:dyDescent="0.2">
      <c r="A3" s="222" t="s">
        <v>2021</v>
      </c>
      <c r="B3" s="408" t="s">
        <v>2022</v>
      </c>
      <c r="C3" s="397"/>
      <c r="D3" s="5"/>
      <c r="E3" s="5"/>
      <c r="F3" s="5"/>
      <c r="G3" s="5"/>
      <c r="H3" s="5"/>
      <c r="I3" s="5"/>
      <c r="J3" s="5"/>
      <c r="K3" s="5"/>
      <c r="L3" s="5"/>
      <c r="M3" s="5"/>
      <c r="N3" s="5"/>
      <c r="O3" s="5"/>
      <c r="P3" s="5"/>
    </row>
    <row r="4" spans="1:16" ht="37.5" hidden="1" customHeight="1" x14ac:dyDescent="0.2">
      <c r="A4" s="223" t="s">
        <v>2023</v>
      </c>
      <c r="B4" s="396" t="s">
        <v>2024</v>
      </c>
      <c r="C4" s="397"/>
      <c r="D4" s="5"/>
      <c r="E4" s="5"/>
      <c r="F4" s="5"/>
      <c r="G4" s="5"/>
      <c r="H4" s="5"/>
      <c r="I4" s="5"/>
      <c r="J4" s="5"/>
      <c r="K4" s="5"/>
      <c r="L4" s="5"/>
      <c r="M4" s="5"/>
      <c r="N4" s="5"/>
      <c r="O4" s="5"/>
      <c r="P4" s="5"/>
    </row>
    <row r="5" spans="1:16" ht="48" hidden="1" customHeight="1" x14ac:dyDescent="0.2">
      <c r="A5" s="223" t="s">
        <v>2023</v>
      </c>
      <c r="B5" s="396" t="s">
        <v>2025</v>
      </c>
      <c r="C5" s="397"/>
      <c r="D5" s="5"/>
      <c r="E5" s="5"/>
      <c r="F5" s="5"/>
      <c r="G5" s="5"/>
      <c r="H5" s="5"/>
      <c r="I5" s="5"/>
      <c r="J5" s="5"/>
      <c r="K5" s="5"/>
      <c r="L5" s="5"/>
      <c r="M5" s="5"/>
      <c r="N5" s="5"/>
      <c r="O5" s="5"/>
      <c r="P5" s="5"/>
    </row>
    <row r="6" spans="1:16" ht="59.25" hidden="1" customHeight="1" x14ac:dyDescent="0.2">
      <c r="A6" s="223" t="s">
        <v>2023</v>
      </c>
      <c r="B6" s="396" t="s">
        <v>2026</v>
      </c>
      <c r="C6" s="397"/>
      <c r="D6" s="5"/>
      <c r="E6" s="5"/>
      <c r="F6" s="5"/>
      <c r="G6" s="5"/>
      <c r="H6" s="5"/>
      <c r="I6" s="5"/>
      <c r="J6" s="5"/>
      <c r="K6" s="5"/>
      <c r="L6" s="5"/>
      <c r="M6" s="5"/>
      <c r="N6" s="5"/>
      <c r="O6" s="5"/>
      <c r="P6" s="5"/>
    </row>
    <row r="7" spans="1:16" ht="48" hidden="1" customHeight="1" x14ac:dyDescent="0.2">
      <c r="A7" s="223" t="s">
        <v>2027</v>
      </c>
      <c r="B7" s="396" t="s">
        <v>2028</v>
      </c>
      <c r="C7" s="397"/>
      <c r="D7" s="5"/>
      <c r="E7" s="5"/>
      <c r="F7" s="5"/>
      <c r="G7" s="5"/>
      <c r="H7" s="5"/>
      <c r="I7" s="5"/>
      <c r="J7" s="5"/>
      <c r="K7" s="5"/>
      <c r="L7" s="5"/>
      <c r="M7" s="5"/>
      <c r="N7" s="5"/>
      <c r="O7" s="5"/>
      <c r="P7" s="5"/>
    </row>
    <row r="8" spans="1:16" ht="41.25" hidden="1" customHeight="1" x14ac:dyDescent="0.2">
      <c r="A8" s="223" t="s">
        <v>2029</v>
      </c>
      <c r="B8" s="396" t="s">
        <v>2030</v>
      </c>
      <c r="C8" s="397"/>
      <c r="D8" s="5"/>
      <c r="E8" s="5"/>
      <c r="F8" s="5"/>
      <c r="G8" s="5"/>
      <c r="H8" s="5"/>
      <c r="I8" s="5"/>
      <c r="J8" s="5"/>
      <c r="K8" s="5"/>
      <c r="L8" s="5"/>
      <c r="M8" s="5"/>
      <c r="N8" s="5"/>
      <c r="O8" s="5"/>
      <c r="P8" s="5"/>
    </row>
    <row r="9" spans="1:16" ht="59.25" hidden="1" customHeight="1" x14ac:dyDescent="0.2">
      <c r="A9" s="223" t="s">
        <v>2031</v>
      </c>
      <c r="B9" s="396" t="s">
        <v>2032</v>
      </c>
      <c r="C9" s="397"/>
      <c r="D9" s="5"/>
      <c r="E9" s="5"/>
      <c r="F9" s="5"/>
      <c r="G9" s="5"/>
      <c r="H9" s="5"/>
      <c r="I9" s="5"/>
      <c r="J9" s="5"/>
      <c r="K9" s="5"/>
      <c r="L9" s="5"/>
      <c r="M9" s="5"/>
      <c r="N9" s="5"/>
      <c r="O9" s="5"/>
      <c r="P9" s="5"/>
    </row>
    <row r="10" spans="1:16" ht="61.5" hidden="1" customHeight="1" x14ac:dyDescent="0.2">
      <c r="A10" s="223" t="s">
        <v>2031</v>
      </c>
      <c r="B10" s="396" t="s">
        <v>2033</v>
      </c>
      <c r="C10" s="397"/>
      <c r="D10" s="5"/>
      <c r="E10" s="5"/>
      <c r="F10" s="5"/>
      <c r="G10" s="5"/>
      <c r="H10" s="5"/>
      <c r="I10" s="5"/>
      <c r="J10" s="5"/>
      <c r="K10" s="5"/>
      <c r="L10" s="5"/>
      <c r="M10" s="5"/>
      <c r="N10" s="5"/>
      <c r="O10" s="5"/>
      <c r="P10" s="5"/>
    </row>
    <row r="11" spans="1:16" ht="43.5" hidden="1" customHeight="1" x14ac:dyDescent="0.2">
      <c r="A11" s="223" t="s">
        <v>2031</v>
      </c>
      <c r="B11" s="396" t="s">
        <v>2034</v>
      </c>
      <c r="C11" s="397"/>
      <c r="D11" s="5"/>
      <c r="E11" s="5"/>
      <c r="F11" s="5"/>
      <c r="G11" s="5"/>
      <c r="H11" s="5"/>
      <c r="I11" s="5"/>
      <c r="J11" s="5"/>
      <c r="K11" s="5"/>
      <c r="L11" s="5"/>
      <c r="M11" s="5"/>
      <c r="N11" s="5"/>
      <c r="O11" s="5"/>
      <c r="P11" s="5"/>
    </row>
    <row r="12" spans="1:16" ht="27.75" hidden="1" customHeight="1" x14ac:dyDescent="0.2">
      <c r="A12" s="223" t="s">
        <v>2035</v>
      </c>
      <c r="B12" s="396" t="s">
        <v>2036</v>
      </c>
      <c r="C12" s="397"/>
      <c r="D12" s="5"/>
      <c r="E12" s="5"/>
      <c r="F12" s="5"/>
      <c r="G12" s="5"/>
      <c r="H12" s="5"/>
      <c r="I12" s="5"/>
      <c r="J12" s="5"/>
      <c r="K12" s="5"/>
      <c r="L12" s="5"/>
      <c r="M12" s="5"/>
      <c r="N12" s="5"/>
      <c r="O12" s="5"/>
      <c r="P12" s="5"/>
    </row>
    <row r="13" spans="1:16" ht="27.75" hidden="1" customHeight="1" x14ac:dyDescent="0.2">
      <c r="A13" s="223" t="s">
        <v>2037</v>
      </c>
      <c r="B13" s="396" t="s">
        <v>2038</v>
      </c>
      <c r="C13" s="397"/>
      <c r="D13" s="5"/>
      <c r="E13" s="5"/>
      <c r="F13" s="5"/>
      <c r="G13" s="5"/>
      <c r="H13" s="5"/>
      <c r="I13" s="5"/>
      <c r="J13" s="5"/>
      <c r="K13" s="5"/>
      <c r="L13" s="5"/>
      <c r="M13" s="5"/>
      <c r="N13" s="5"/>
      <c r="O13" s="5"/>
      <c r="P13" s="5"/>
    </row>
    <row r="14" spans="1:16" ht="45.75" hidden="1" customHeight="1" x14ac:dyDescent="0.2">
      <c r="A14" s="223" t="s">
        <v>2039</v>
      </c>
      <c r="B14" s="396" t="s">
        <v>2040</v>
      </c>
      <c r="C14" s="397"/>
      <c r="D14" s="5"/>
      <c r="E14" s="5"/>
      <c r="F14" s="5"/>
      <c r="G14" s="5"/>
      <c r="H14" s="5"/>
      <c r="I14" s="5"/>
      <c r="J14" s="5"/>
      <c r="K14" s="5"/>
      <c r="L14" s="5"/>
      <c r="M14" s="5"/>
      <c r="N14" s="5"/>
      <c r="O14" s="5"/>
      <c r="P14" s="5"/>
    </row>
    <row r="15" spans="1:16" ht="45.75" hidden="1" customHeight="1" x14ac:dyDescent="0.2">
      <c r="A15" s="223" t="s">
        <v>2041</v>
      </c>
      <c r="B15" s="396" t="s">
        <v>2042</v>
      </c>
      <c r="C15" s="397"/>
      <c r="D15" s="5"/>
      <c r="E15" s="5"/>
      <c r="F15" s="5"/>
      <c r="G15" s="5"/>
      <c r="H15" s="5"/>
      <c r="I15" s="5"/>
      <c r="J15" s="5"/>
      <c r="K15" s="5"/>
      <c r="L15" s="5"/>
      <c r="M15" s="5"/>
      <c r="N15" s="5"/>
      <c r="O15" s="5"/>
      <c r="P15" s="5"/>
    </row>
    <row r="16" spans="1:16" ht="51" hidden="1" customHeight="1" x14ac:dyDescent="0.2">
      <c r="A16" s="223" t="s">
        <v>2043</v>
      </c>
      <c r="B16" s="396" t="s">
        <v>2044</v>
      </c>
      <c r="C16" s="397"/>
      <c r="D16" s="5"/>
      <c r="E16" s="5"/>
      <c r="F16" s="5"/>
      <c r="G16" s="5"/>
      <c r="H16" s="5"/>
      <c r="I16" s="5"/>
      <c r="J16" s="5"/>
      <c r="K16" s="5"/>
      <c r="L16" s="5"/>
      <c r="M16" s="5"/>
      <c r="N16" s="5"/>
      <c r="O16" s="5"/>
      <c r="P16" s="5"/>
    </row>
    <row r="17" spans="1:16" ht="27.75" hidden="1" customHeight="1" x14ac:dyDescent="0.2">
      <c r="A17" s="223" t="s">
        <v>2045</v>
      </c>
      <c r="B17" s="396" t="s">
        <v>2046</v>
      </c>
      <c r="C17" s="397"/>
      <c r="D17" s="5"/>
      <c r="E17" s="5"/>
      <c r="F17" s="5"/>
      <c r="G17" s="5"/>
      <c r="H17" s="5"/>
      <c r="I17" s="5"/>
      <c r="J17" s="5"/>
      <c r="K17" s="5"/>
      <c r="L17" s="5"/>
      <c r="M17" s="5"/>
      <c r="N17" s="5"/>
      <c r="O17" s="5"/>
      <c r="P17" s="5"/>
    </row>
    <row r="18" spans="1:16" ht="27.75" hidden="1" customHeight="1" x14ac:dyDescent="0.2">
      <c r="A18" s="223" t="s">
        <v>2047</v>
      </c>
      <c r="B18" s="396" t="s">
        <v>2048</v>
      </c>
      <c r="C18" s="397"/>
      <c r="D18" s="5"/>
      <c r="E18" s="5"/>
      <c r="F18" s="5"/>
      <c r="G18" s="5"/>
      <c r="H18" s="5"/>
      <c r="I18" s="5"/>
      <c r="J18" s="5"/>
      <c r="K18" s="5"/>
      <c r="L18" s="5"/>
      <c r="M18" s="5"/>
      <c r="N18" s="5"/>
      <c r="O18" s="5"/>
      <c r="P18" s="5"/>
    </row>
    <row r="19" spans="1:16" ht="45" hidden="1" customHeight="1" x14ac:dyDescent="0.2">
      <c r="A19" s="223" t="s">
        <v>2047</v>
      </c>
      <c r="B19" s="396" t="s">
        <v>2049</v>
      </c>
      <c r="C19" s="397"/>
      <c r="D19" s="5"/>
      <c r="E19" s="5"/>
      <c r="F19" s="5"/>
      <c r="G19" s="5"/>
      <c r="H19" s="5"/>
      <c r="I19" s="5"/>
      <c r="J19" s="5"/>
      <c r="K19" s="5"/>
      <c r="L19" s="5"/>
      <c r="M19" s="5"/>
      <c r="N19" s="5"/>
      <c r="O19" s="5"/>
      <c r="P19" s="5"/>
    </row>
    <row r="20" spans="1:16" ht="45" hidden="1" customHeight="1" x14ac:dyDescent="0.2">
      <c r="A20" s="223" t="s">
        <v>2050</v>
      </c>
      <c r="B20" s="396" t="s">
        <v>2051</v>
      </c>
      <c r="C20" s="397"/>
      <c r="D20" s="5"/>
      <c r="E20" s="5"/>
      <c r="F20" s="5"/>
      <c r="G20" s="5"/>
      <c r="H20" s="5"/>
      <c r="I20" s="5"/>
      <c r="J20" s="5"/>
      <c r="K20" s="5"/>
      <c r="L20" s="5"/>
      <c r="M20" s="5"/>
      <c r="N20" s="5"/>
      <c r="O20" s="5"/>
      <c r="P20" s="5"/>
    </row>
    <row r="21" spans="1:16" ht="30" hidden="1" customHeight="1" x14ac:dyDescent="0.2">
      <c r="A21" s="223" t="s">
        <v>2052</v>
      </c>
      <c r="B21" s="396" t="s">
        <v>2053</v>
      </c>
      <c r="C21" s="397"/>
      <c r="D21" s="5"/>
      <c r="E21" s="5"/>
      <c r="F21" s="5"/>
      <c r="G21" s="5"/>
      <c r="H21" s="5"/>
      <c r="I21" s="5"/>
      <c r="J21" s="5"/>
      <c r="K21" s="5"/>
      <c r="L21" s="5"/>
      <c r="M21" s="5"/>
      <c r="N21" s="5"/>
      <c r="O21" s="5"/>
      <c r="P21" s="5"/>
    </row>
    <row r="22" spans="1:16" ht="30" hidden="1" customHeight="1" x14ac:dyDescent="0.2">
      <c r="A22" s="223" t="s">
        <v>2054</v>
      </c>
      <c r="B22" s="396" t="s">
        <v>2055</v>
      </c>
      <c r="C22" s="397"/>
      <c r="D22" s="5"/>
      <c r="E22" s="5"/>
      <c r="F22" s="5"/>
      <c r="G22" s="5"/>
      <c r="H22" s="5"/>
      <c r="I22" s="5"/>
      <c r="J22" s="5"/>
      <c r="K22" s="5"/>
      <c r="L22" s="5"/>
      <c r="M22" s="5"/>
      <c r="N22" s="5"/>
      <c r="O22" s="5"/>
      <c r="P22" s="5"/>
    </row>
    <row r="23" spans="1:16" ht="30" hidden="1" customHeight="1" x14ac:dyDescent="0.2">
      <c r="A23" s="223" t="s">
        <v>2056</v>
      </c>
      <c r="B23" s="396" t="s">
        <v>2057</v>
      </c>
      <c r="C23" s="397"/>
      <c r="D23" s="5"/>
      <c r="E23" s="5"/>
      <c r="F23" s="5"/>
      <c r="G23" s="5"/>
      <c r="H23" s="5"/>
      <c r="I23" s="5"/>
      <c r="J23" s="5"/>
      <c r="K23" s="5"/>
      <c r="L23" s="5"/>
      <c r="M23" s="5"/>
      <c r="N23" s="5"/>
      <c r="O23" s="5"/>
      <c r="P23" s="5"/>
    </row>
    <row r="24" spans="1:16" ht="30" hidden="1" customHeight="1" x14ac:dyDescent="0.2">
      <c r="A24" s="223" t="s">
        <v>2058</v>
      </c>
      <c r="B24" s="396" t="s">
        <v>2059</v>
      </c>
      <c r="C24" s="397"/>
      <c r="D24" s="5"/>
      <c r="E24" s="5"/>
      <c r="F24" s="5"/>
      <c r="G24" s="5"/>
      <c r="H24" s="5"/>
      <c r="I24" s="5"/>
      <c r="J24" s="5"/>
      <c r="K24" s="5"/>
      <c r="L24" s="5"/>
      <c r="M24" s="5"/>
      <c r="N24" s="5"/>
      <c r="O24" s="5"/>
      <c r="P24" s="5"/>
    </row>
    <row r="25" spans="1:16" ht="30" hidden="1" customHeight="1" x14ac:dyDescent="0.2">
      <c r="A25" s="223" t="s">
        <v>2060</v>
      </c>
      <c r="B25" s="396" t="s">
        <v>2061</v>
      </c>
      <c r="C25" s="397"/>
      <c r="D25" s="5"/>
      <c r="E25" s="5"/>
      <c r="F25" s="5"/>
      <c r="G25" s="5"/>
      <c r="H25" s="5"/>
      <c r="I25" s="5"/>
      <c r="J25" s="5"/>
      <c r="K25" s="5"/>
      <c r="L25" s="5"/>
      <c r="M25" s="5"/>
      <c r="N25" s="5"/>
      <c r="O25" s="5"/>
      <c r="P25" s="5"/>
    </row>
    <row r="26" spans="1:16" ht="30" hidden="1" customHeight="1" x14ac:dyDescent="0.2">
      <c r="A26" s="223" t="s">
        <v>2062</v>
      </c>
      <c r="B26" s="396" t="s">
        <v>2063</v>
      </c>
      <c r="C26" s="397"/>
      <c r="D26" s="5"/>
      <c r="E26" s="5"/>
      <c r="F26" s="5"/>
      <c r="G26" s="5"/>
      <c r="H26" s="5"/>
      <c r="I26" s="5"/>
      <c r="J26" s="5"/>
      <c r="K26" s="5"/>
      <c r="L26" s="5"/>
      <c r="M26" s="5"/>
      <c r="N26" s="5"/>
      <c r="O26" s="5"/>
      <c r="P26" s="5"/>
    </row>
    <row r="27" spans="1:16" ht="70.5" hidden="1" customHeight="1" x14ac:dyDescent="0.2">
      <c r="A27" s="223" t="s">
        <v>2064</v>
      </c>
      <c r="B27" s="396" t="s">
        <v>2065</v>
      </c>
      <c r="C27" s="397"/>
      <c r="D27" s="5"/>
      <c r="E27" s="5"/>
      <c r="F27" s="5"/>
      <c r="G27" s="5"/>
      <c r="H27" s="5"/>
      <c r="I27" s="5"/>
      <c r="J27" s="5"/>
      <c r="K27" s="5"/>
      <c r="L27" s="5"/>
      <c r="M27" s="5"/>
      <c r="N27" s="5"/>
      <c r="O27" s="5"/>
      <c r="P27" s="5"/>
    </row>
    <row r="28" spans="1:16" ht="48" hidden="1" customHeight="1" x14ac:dyDescent="0.2">
      <c r="A28" s="223" t="s">
        <v>2066</v>
      </c>
      <c r="B28" s="396" t="s">
        <v>2067</v>
      </c>
      <c r="C28" s="397"/>
      <c r="D28" s="5"/>
      <c r="E28" s="5"/>
      <c r="F28" s="5"/>
      <c r="G28" s="5"/>
      <c r="H28" s="5"/>
      <c r="I28" s="5"/>
      <c r="J28" s="5"/>
      <c r="K28" s="5"/>
      <c r="L28" s="5"/>
      <c r="M28" s="5"/>
      <c r="N28" s="5"/>
      <c r="O28" s="5"/>
      <c r="P28" s="5"/>
    </row>
    <row r="29" spans="1:16" ht="100.5" hidden="1" customHeight="1" x14ac:dyDescent="0.2">
      <c r="A29" s="223" t="s">
        <v>2068</v>
      </c>
      <c r="B29" s="396" t="s">
        <v>2069</v>
      </c>
      <c r="C29" s="397"/>
      <c r="D29" s="5"/>
      <c r="E29" s="5"/>
      <c r="F29" s="5"/>
      <c r="G29" s="5"/>
      <c r="H29" s="5"/>
      <c r="I29" s="5"/>
      <c r="J29" s="5"/>
      <c r="K29" s="5"/>
      <c r="L29" s="5"/>
      <c r="M29" s="5"/>
      <c r="N29" s="5"/>
      <c r="O29" s="5"/>
      <c r="P29" s="5"/>
    </row>
    <row r="30" spans="1:16" ht="45" hidden="1" customHeight="1" x14ac:dyDescent="0.2">
      <c r="A30" s="223" t="s">
        <v>2070</v>
      </c>
      <c r="B30" s="396" t="s">
        <v>2071</v>
      </c>
      <c r="C30" s="397"/>
      <c r="D30" s="5"/>
      <c r="E30" s="5"/>
      <c r="F30" s="5"/>
      <c r="G30" s="5"/>
      <c r="H30" s="5"/>
      <c r="I30" s="5"/>
      <c r="J30" s="5"/>
      <c r="K30" s="5"/>
      <c r="L30" s="5"/>
      <c r="M30" s="5"/>
      <c r="N30" s="5"/>
      <c r="O30" s="5"/>
      <c r="P30" s="5"/>
    </row>
    <row r="31" spans="1:16" ht="45" hidden="1" customHeight="1" x14ac:dyDescent="0.2">
      <c r="A31" s="223" t="s">
        <v>2072</v>
      </c>
      <c r="B31" s="396" t="s">
        <v>2073</v>
      </c>
      <c r="C31" s="397"/>
      <c r="D31" s="5"/>
      <c r="E31" s="5"/>
      <c r="F31" s="5"/>
      <c r="G31" s="5"/>
      <c r="H31" s="5"/>
      <c r="I31" s="5"/>
      <c r="J31" s="5"/>
      <c r="K31" s="5"/>
      <c r="L31" s="5"/>
      <c r="M31" s="5"/>
      <c r="N31" s="5"/>
      <c r="O31" s="5"/>
      <c r="P31" s="5"/>
    </row>
    <row r="32" spans="1:16" ht="45" hidden="1" customHeight="1" x14ac:dyDescent="0.2">
      <c r="A32" s="223" t="s">
        <v>2074</v>
      </c>
      <c r="B32" s="396" t="s">
        <v>2075</v>
      </c>
      <c r="C32" s="397"/>
      <c r="D32" s="5"/>
      <c r="E32" s="5"/>
      <c r="F32" s="5"/>
      <c r="G32" s="5"/>
      <c r="H32" s="5"/>
      <c r="I32" s="5"/>
      <c r="J32" s="5"/>
      <c r="K32" s="5"/>
      <c r="L32" s="5"/>
      <c r="M32" s="5"/>
      <c r="N32" s="5"/>
      <c r="O32" s="5"/>
      <c r="P32" s="5"/>
    </row>
    <row r="33" spans="1:16" ht="72" hidden="1" customHeight="1" x14ac:dyDescent="0.2">
      <c r="A33" s="223" t="s">
        <v>2076</v>
      </c>
      <c r="B33" s="396" t="s">
        <v>2077</v>
      </c>
      <c r="C33" s="397"/>
      <c r="D33" s="5"/>
      <c r="E33" s="5"/>
      <c r="F33" s="5"/>
      <c r="G33" s="5"/>
      <c r="H33" s="5"/>
      <c r="I33" s="5"/>
      <c r="J33" s="5"/>
      <c r="K33" s="5"/>
      <c r="L33" s="5"/>
      <c r="M33" s="5"/>
      <c r="N33" s="5"/>
      <c r="O33" s="5"/>
      <c r="P33" s="5"/>
    </row>
    <row r="34" spans="1:16" ht="79.5" hidden="1" customHeight="1" x14ac:dyDescent="0.2">
      <c r="A34" s="223" t="s">
        <v>2078</v>
      </c>
      <c r="B34" s="396" t="s">
        <v>2079</v>
      </c>
      <c r="C34" s="397"/>
      <c r="D34" s="5"/>
      <c r="E34" s="5"/>
      <c r="F34" s="5"/>
      <c r="G34" s="5"/>
      <c r="H34" s="5"/>
      <c r="I34" s="5"/>
      <c r="J34" s="5"/>
      <c r="K34" s="5"/>
      <c r="L34" s="5"/>
      <c r="M34" s="5"/>
      <c r="N34" s="5"/>
      <c r="O34" s="5"/>
      <c r="P34" s="5"/>
    </row>
    <row r="35" spans="1:16" ht="70.5" hidden="1" customHeight="1" x14ac:dyDescent="0.2">
      <c r="A35" s="223" t="s">
        <v>2080</v>
      </c>
      <c r="B35" s="396" t="s">
        <v>2081</v>
      </c>
      <c r="C35" s="397"/>
      <c r="D35" s="5"/>
      <c r="E35" s="5"/>
      <c r="F35" s="5"/>
      <c r="G35" s="5"/>
      <c r="H35" s="5"/>
      <c r="I35" s="5"/>
      <c r="J35" s="5"/>
      <c r="K35" s="5"/>
      <c r="L35" s="5"/>
      <c r="M35" s="5"/>
      <c r="N35" s="5"/>
      <c r="O35" s="5"/>
      <c r="P35" s="5"/>
    </row>
    <row r="36" spans="1:16" ht="45.75" hidden="1" customHeight="1" x14ac:dyDescent="0.2">
      <c r="A36" s="223" t="s">
        <v>2082</v>
      </c>
      <c r="B36" s="396" t="s">
        <v>2083</v>
      </c>
      <c r="C36" s="397"/>
      <c r="D36" s="5"/>
      <c r="E36" s="5"/>
      <c r="F36" s="5"/>
      <c r="G36" s="5"/>
      <c r="H36" s="5"/>
      <c r="I36" s="5"/>
      <c r="J36" s="5"/>
      <c r="K36" s="5"/>
      <c r="L36" s="5"/>
      <c r="M36" s="5"/>
      <c r="N36" s="5"/>
      <c r="O36" s="5"/>
      <c r="P36" s="5"/>
    </row>
    <row r="37" spans="1:16" ht="54.75" hidden="1" customHeight="1" x14ac:dyDescent="0.2">
      <c r="A37" s="223" t="s">
        <v>2084</v>
      </c>
      <c r="B37" s="396" t="s">
        <v>2085</v>
      </c>
      <c r="C37" s="397"/>
      <c r="D37" s="5"/>
      <c r="E37" s="5"/>
      <c r="F37" s="5"/>
      <c r="G37" s="5"/>
      <c r="H37" s="5"/>
      <c r="I37" s="5"/>
      <c r="J37" s="5"/>
      <c r="K37" s="5"/>
      <c r="L37" s="5"/>
      <c r="M37" s="5"/>
      <c r="N37" s="5"/>
      <c r="O37" s="5"/>
      <c r="P37" s="5"/>
    </row>
    <row r="38" spans="1:16" ht="37.5" hidden="1" customHeight="1" x14ac:dyDescent="0.2">
      <c r="A38" s="223" t="s">
        <v>2086</v>
      </c>
      <c r="B38" s="396" t="s">
        <v>2087</v>
      </c>
      <c r="C38" s="397"/>
      <c r="D38" s="5"/>
      <c r="E38" s="5"/>
      <c r="F38" s="5"/>
      <c r="G38" s="5"/>
      <c r="H38" s="5"/>
      <c r="I38" s="5"/>
      <c r="J38" s="5"/>
      <c r="K38" s="5"/>
      <c r="L38" s="5"/>
      <c r="M38" s="5"/>
      <c r="N38" s="5"/>
      <c r="O38" s="5"/>
      <c r="P38" s="5"/>
    </row>
    <row r="39" spans="1:16" ht="61.5" hidden="1" customHeight="1" x14ac:dyDescent="0.2">
      <c r="A39" s="223" t="s">
        <v>2088</v>
      </c>
      <c r="B39" s="396" t="s">
        <v>2089</v>
      </c>
      <c r="C39" s="397"/>
      <c r="D39" s="5"/>
      <c r="E39" s="5"/>
      <c r="F39" s="5"/>
      <c r="G39" s="5"/>
      <c r="H39" s="5"/>
      <c r="I39" s="5"/>
      <c r="J39" s="5"/>
      <c r="K39" s="5"/>
      <c r="L39" s="5"/>
      <c r="M39" s="5"/>
      <c r="N39" s="5"/>
      <c r="O39" s="5"/>
      <c r="P39" s="5"/>
    </row>
    <row r="40" spans="1:16" ht="53.25" hidden="1" customHeight="1" x14ac:dyDescent="0.2">
      <c r="A40" s="223" t="s">
        <v>2090</v>
      </c>
      <c r="B40" s="396" t="s">
        <v>2091</v>
      </c>
      <c r="C40" s="397"/>
      <c r="D40" s="5"/>
      <c r="E40" s="5"/>
      <c r="F40" s="5"/>
      <c r="G40" s="5"/>
      <c r="H40" s="5"/>
      <c r="I40" s="5"/>
      <c r="J40" s="5"/>
      <c r="K40" s="5"/>
      <c r="L40" s="5"/>
      <c r="M40" s="5"/>
      <c r="N40" s="5"/>
      <c r="O40" s="5"/>
      <c r="P40" s="5"/>
    </row>
    <row r="41" spans="1:16" ht="73.5" hidden="1" customHeight="1" x14ac:dyDescent="0.2">
      <c r="A41" s="223" t="s">
        <v>2092</v>
      </c>
      <c r="B41" s="396" t="s">
        <v>2093</v>
      </c>
      <c r="C41" s="397"/>
      <c r="D41" s="5"/>
      <c r="E41" s="5"/>
      <c r="F41" s="5"/>
      <c r="G41" s="5"/>
      <c r="H41" s="5"/>
      <c r="I41" s="5"/>
      <c r="J41" s="5"/>
      <c r="K41" s="5"/>
      <c r="L41" s="5"/>
      <c r="M41" s="5"/>
      <c r="N41" s="5"/>
      <c r="O41" s="5"/>
      <c r="P41" s="5"/>
    </row>
    <row r="42" spans="1:16" ht="57.75" hidden="1" customHeight="1" x14ac:dyDescent="0.2">
      <c r="A42" s="223" t="s">
        <v>2094</v>
      </c>
      <c r="B42" s="396" t="s">
        <v>2095</v>
      </c>
      <c r="C42" s="397"/>
      <c r="D42" s="5"/>
      <c r="E42" s="5"/>
      <c r="F42" s="5"/>
      <c r="G42" s="5"/>
      <c r="H42" s="5"/>
      <c r="I42" s="5"/>
      <c r="J42" s="5"/>
      <c r="K42" s="5"/>
      <c r="L42" s="5"/>
      <c r="M42" s="5"/>
      <c r="N42" s="5"/>
      <c r="O42" s="5"/>
      <c r="P42" s="5"/>
    </row>
    <row r="43" spans="1:16" ht="84" hidden="1" customHeight="1" x14ac:dyDescent="0.2">
      <c r="A43" s="223" t="s">
        <v>2096</v>
      </c>
      <c r="B43" s="396" t="s">
        <v>2097</v>
      </c>
      <c r="C43" s="397"/>
      <c r="D43" s="5"/>
      <c r="E43" s="5"/>
      <c r="F43" s="5"/>
      <c r="G43" s="5"/>
      <c r="H43" s="5"/>
      <c r="I43" s="5"/>
      <c r="J43" s="5"/>
      <c r="K43" s="5"/>
      <c r="L43" s="5"/>
      <c r="M43" s="5"/>
      <c r="N43" s="5"/>
      <c r="O43" s="5"/>
      <c r="P43" s="5"/>
    </row>
    <row r="44" spans="1:16" ht="48" hidden="1" customHeight="1" x14ac:dyDescent="0.2">
      <c r="A44" s="223" t="s">
        <v>2098</v>
      </c>
      <c r="B44" s="396" t="s">
        <v>2099</v>
      </c>
      <c r="C44" s="397"/>
      <c r="D44" s="5"/>
      <c r="E44" s="5"/>
      <c r="F44" s="5"/>
      <c r="G44" s="5"/>
      <c r="H44" s="5"/>
      <c r="I44" s="5"/>
      <c r="J44" s="5"/>
      <c r="K44" s="5"/>
      <c r="L44" s="5"/>
      <c r="M44" s="5"/>
      <c r="N44" s="5"/>
      <c r="O44" s="5"/>
      <c r="P44" s="5"/>
    </row>
    <row r="45" spans="1:16" ht="57" hidden="1" customHeight="1" x14ac:dyDescent="0.2">
      <c r="A45" s="223" t="s">
        <v>2100</v>
      </c>
      <c r="B45" s="396" t="s">
        <v>2101</v>
      </c>
      <c r="C45" s="397"/>
      <c r="D45" s="5"/>
      <c r="E45" s="5"/>
      <c r="F45" s="5"/>
      <c r="G45" s="5"/>
      <c r="H45" s="5"/>
      <c r="I45" s="5"/>
      <c r="J45" s="5"/>
      <c r="K45" s="5"/>
      <c r="L45" s="5"/>
      <c r="M45" s="5"/>
      <c r="N45" s="5"/>
      <c r="O45" s="5"/>
      <c r="P45" s="5"/>
    </row>
    <row r="46" spans="1:16" ht="73.5" hidden="1" customHeight="1" x14ac:dyDescent="0.2">
      <c r="A46" s="223" t="s">
        <v>2102</v>
      </c>
      <c r="B46" s="401" t="s">
        <v>2103</v>
      </c>
      <c r="C46" s="397"/>
      <c r="D46" s="5"/>
      <c r="E46" s="5"/>
      <c r="F46" s="5"/>
      <c r="G46" s="5"/>
      <c r="H46" s="5"/>
      <c r="I46" s="5"/>
      <c r="J46" s="5"/>
      <c r="K46" s="5"/>
      <c r="L46" s="5"/>
      <c r="M46" s="5"/>
      <c r="N46" s="5"/>
      <c r="O46" s="5"/>
      <c r="P46" s="5"/>
    </row>
    <row r="47" spans="1:16" ht="66" hidden="1" customHeight="1" x14ac:dyDescent="0.2">
      <c r="A47" s="39" t="s">
        <v>2104</v>
      </c>
      <c r="B47" s="402" t="s">
        <v>2105</v>
      </c>
      <c r="C47" s="402"/>
      <c r="D47" s="5"/>
      <c r="E47" s="5"/>
      <c r="F47" s="5"/>
      <c r="G47" s="5"/>
      <c r="H47" s="5"/>
      <c r="I47" s="5"/>
      <c r="J47" s="5"/>
      <c r="K47" s="5"/>
      <c r="L47" s="5"/>
      <c r="M47" s="5"/>
      <c r="N47" s="5"/>
      <c r="O47" s="5"/>
      <c r="P47" s="5"/>
    </row>
    <row r="48" spans="1:16" ht="123.75" customHeight="1" x14ac:dyDescent="0.2">
      <c r="A48" s="202" t="s">
        <v>2106</v>
      </c>
      <c r="B48" s="400" t="s">
        <v>2107</v>
      </c>
      <c r="C48" s="399"/>
      <c r="D48" s="5"/>
      <c r="E48" s="5"/>
      <c r="F48" s="5"/>
      <c r="G48" s="5"/>
      <c r="H48" s="5"/>
      <c r="I48" s="5"/>
      <c r="J48" s="5"/>
      <c r="K48" s="5"/>
      <c r="L48" s="5"/>
      <c r="M48" s="5"/>
      <c r="N48" s="5"/>
      <c r="O48" s="5"/>
      <c r="P48" s="5"/>
    </row>
    <row r="49" spans="1:16" ht="34.5" customHeight="1" x14ac:dyDescent="0.2">
      <c r="A49" s="202" t="s">
        <v>2108</v>
      </c>
      <c r="B49" s="398" t="s">
        <v>2109</v>
      </c>
      <c r="C49" s="399"/>
      <c r="D49" s="5"/>
      <c r="E49" s="5"/>
      <c r="F49" s="5"/>
      <c r="G49" s="5"/>
      <c r="H49" s="5"/>
      <c r="I49" s="5"/>
      <c r="J49" s="5"/>
      <c r="K49" s="5"/>
      <c r="L49" s="5"/>
      <c r="M49" s="5"/>
      <c r="N49" s="5"/>
      <c r="O49" s="5"/>
      <c r="P49" s="5"/>
    </row>
    <row r="50" spans="1:16" ht="34.5" customHeight="1" x14ac:dyDescent="0.2">
      <c r="A50" s="202" t="s">
        <v>2110</v>
      </c>
      <c r="B50" s="398" t="s">
        <v>2111</v>
      </c>
      <c r="C50" s="399"/>
      <c r="D50" s="5"/>
      <c r="E50" s="5"/>
      <c r="F50" s="5"/>
      <c r="G50" s="5"/>
      <c r="H50" s="5"/>
      <c r="I50" s="5"/>
      <c r="J50" s="5"/>
      <c r="K50" s="5"/>
      <c r="L50" s="5"/>
      <c r="M50" s="5"/>
      <c r="N50" s="5"/>
      <c r="O50" s="5"/>
      <c r="P50" s="5"/>
    </row>
    <row r="51" spans="1:16" ht="31.5" customHeight="1" x14ac:dyDescent="0.2">
      <c r="A51" s="224" t="s">
        <v>2112</v>
      </c>
      <c r="B51" s="396" t="s">
        <v>2113</v>
      </c>
      <c r="C51" s="397"/>
      <c r="D51" s="5"/>
      <c r="E51" s="5"/>
      <c r="F51" s="5"/>
      <c r="G51" s="5"/>
      <c r="H51" s="5"/>
      <c r="I51" s="5"/>
      <c r="J51" s="5"/>
      <c r="K51" s="5"/>
      <c r="L51" s="5"/>
      <c r="M51" s="5"/>
      <c r="N51" s="5"/>
      <c r="O51" s="5"/>
      <c r="P51" s="5"/>
    </row>
    <row r="52" spans="1:16" ht="31.5" customHeight="1" x14ac:dyDescent="0.2">
      <c r="A52" s="224" t="s">
        <v>2114</v>
      </c>
      <c r="B52" s="396" t="s">
        <v>2115</v>
      </c>
      <c r="C52" s="397"/>
      <c r="D52" s="5"/>
      <c r="E52" s="5"/>
      <c r="F52" s="5"/>
      <c r="G52" s="5"/>
      <c r="H52" s="5"/>
      <c r="I52" s="5"/>
      <c r="J52" s="5"/>
      <c r="K52" s="5"/>
      <c r="L52" s="5"/>
      <c r="M52" s="5"/>
      <c r="N52" s="5"/>
      <c r="O52" s="5"/>
      <c r="P52" s="5"/>
    </row>
    <row r="53" spans="1:16" ht="31.5" customHeight="1" x14ac:dyDescent="0.2">
      <c r="A53" s="224" t="s">
        <v>2116</v>
      </c>
      <c r="B53" s="403" t="s">
        <v>2117</v>
      </c>
      <c r="C53" s="404"/>
      <c r="D53" s="5"/>
      <c r="E53" s="5"/>
      <c r="F53" s="5"/>
      <c r="G53" s="5"/>
      <c r="H53" s="5"/>
      <c r="I53" s="5"/>
      <c r="J53" s="5"/>
      <c r="K53" s="5"/>
      <c r="L53" s="5"/>
      <c r="M53" s="5"/>
      <c r="N53" s="5"/>
      <c r="O53" s="5"/>
      <c r="P53" s="5"/>
    </row>
    <row r="54" spans="1:16" ht="31.5" customHeight="1" x14ac:dyDescent="0.2">
      <c r="A54" s="224" t="s">
        <v>2118</v>
      </c>
      <c r="B54" s="403" t="s">
        <v>2119</v>
      </c>
      <c r="C54" s="404"/>
      <c r="D54" s="5"/>
      <c r="E54" s="5"/>
      <c r="F54" s="5"/>
      <c r="G54" s="5"/>
      <c r="H54" s="5"/>
      <c r="I54" s="5"/>
      <c r="J54" s="5"/>
      <c r="K54" s="5"/>
      <c r="L54" s="5"/>
      <c r="M54" s="5"/>
      <c r="N54" s="5"/>
      <c r="O54" s="5"/>
      <c r="P54" s="5"/>
    </row>
    <row r="55" spans="1:16" ht="54.6" customHeight="1" x14ac:dyDescent="0.2">
      <c r="A55" s="224" t="s">
        <v>2120</v>
      </c>
      <c r="B55" s="403" t="s">
        <v>2121</v>
      </c>
      <c r="C55" s="404"/>
      <c r="D55" s="5"/>
      <c r="E55" s="5"/>
      <c r="F55" s="5"/>
      <c r="G55" s="5"/>
      <c r="H55" s="5"/>
      <c r="I55" s="5"/>
      <c r="J55" s="5"/>
      <c r="K55" s="5"/>
      <c r="L55" s="5"/>
      <c r="M55" s="5"/>
      <c r="N55" s="5"/>
      <c r="O55" s="5"/>
      <c r="P55" s="5"/>
    </row>
    <row r="56" spans="1:16" ht="54.6" customHeight="1" x14ac:dyDescent="0.2">
      <c r="A56" s="224" t="s">
        <v>2122</v>
      </c>
      <c r="B56" s="403" t="s">
        <v>2123</v>
      </c>
      <c r="C56" s="404"/>
      <c r="D56" s="5"/>
      <c r="E56" s="5"/>
      <c r="F56" s="5"/>
      <c r="G56" s="5"/>
      <c r="H56" s="5"/>
      <c r="I56" s="5"/>
      <c r="J56" s="5"/>
      <c r="K56" s="5"/>
      <c r="L56" s="5"/>
      <c r="M56" s="5"/>
      <c r="N56" s="5"/>
      <c r="O56" s="5"/>
      <c r="P56" s="5"/>
    </row>
    <row r="57" spans="1:16" ht="54" customHeight="1" x14ac:dyDescent="0.2">
      <c r="A57" s="224" t="s">
        <v>2124</v>
      </c>
      <c r="B57" s="403" t="s">
        <v>2125</v>
      </c>
      <c r="C57" s="404"/>
      <c r="D57" s="5"/>
      <c r="E57" s="5"/>
      <c r="F57" s="5"/>
      <c r="G57" s="5"/>
      <c r="H57" s="5"/>
      <c r="I57" s="5"/>
      <c r="J57" s="5"/>
      <c r="K57" s="5"/>
      <c r="L57" s="5"/>
      <c r="M57" s="5"/>
      <c r="N57" s="5"/>
      <c r="O57" s="5"/>
      <c r="P57" s="5"/>
    </row>
    <row r="58" spans="1:16" ht="31.15" customHeight="1" x14ac:dyDescent="0.2">
      <c r="A58" s="270" t="s">
        <v>2126</v>
      </c>
      <c r="B58" s="394" t="s">
        <v>2127</v>
      </c>
      <c r="C58" s="395"/>
      <c r="D58" s="5"/>
      <c r="E58" s="5"/>
      <c r="F58" s="5"/>
      <c r="G58" s="5"/>
      <c r="H58" s="5"/>
      <c r="I58" s="5"/>
      <c r="J58" s="5"/>
      <c r="K58" s="5"/>
      <c r="L58" s="5"/>
      <c r="M58" s="5"/>
      <c r="N58" s="5"/>
      <c r="O58" s="5"/>
      <c r="P58" s="5"/>
    </row>
    <row r="59" spans="1:16" ht="46.5" customHeight="1" x14ac:dyDescent="0.2">
      <c r="A59" s="302" t="s">
        <v>2128</v>
      </c>
      <c r="B59" s="409" t="s">
        <v>2129</v>
      </c>
      <c r="C59" s="410"/>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0" t="s">
        <v>1970</v>
      </c>
      <c r="B2" s="361"/>
      <c r="C2" s="361"/>
      <c r="D2" s="361"/>
      <c r="E2" s="361"/>
      <c r="F2" s="361"/>
      <c r="G2" s="361"/>
      <c r="H2" s="361"/>
      <c r="I2" s="361"/>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62" t="s">
        <v>1972</v>
      </c>
      <c r="B4" s="363"/>
      <c r="C4" s="363"/>
      <c r="D4" s="363"/>
      <c r="E4" s="363"/>
      <c r="F4" s="363"/>
      <c r="G4" s="363"/>
      <c r="H4" s="363"/>
      <c r="I4" s="363"/>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1973</v>
      </c>
      <c r="C6" s="239">
        <v>31286</v>
      </c>
      <c r="D6" s="315"/>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8"/>
      <c r="D7" s="315"/>
      <c r="E7" s="330" t="s">
        <v>1976</v>
      </c>
      <c r="F7" s="364" t="s">
        <v>1977</v>
      </c>
      <c r="G7" s="36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5"/>
      <c r="E8" s="330"/>
      <c r="F8" s="344" t="s">
        <v>1980</v>
      </c>
      <c r="G8" s="345"/>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0"/>
      <c r="F9" s="358" t="s">
        <v>1981</v>
      </c>
      <c r="G9" s="359"/>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0"/>
      <c r="F10" s="344" t="s">
        <v>1982</v>
      </c>
      <c r="G10" s="345"/>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0"/>
      <c r="F11" s="356" t="s">
        <v>1983</v>
      </c>
      <c r="G11" s="357"/>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0"/>
      <c r="F12" s="354" t="s">
        <v>1984</v>
      </c>
      <c r="G12" s="355"/>
      <c r="H12" s="323" t="s">
        <v>3656</v>
      </c>
      <c r="I12" s="27" t="s">
        <v>1985</v>
      </c>
      <c r="J12" s="228"/>
      <c r="K12" s="228"/>
      <c r="L12" s="5"/>
      <c r="M12" s="5"/>
      <c r="N12" s="5"/>
      <c r="O12" s="5"/>
      <c r="P12" s="5"/>
      <c r="Q12" s="5"/>
      <c r="R12" s="5"/>
      <c r="S12" s="5"/>
      <c r="T12" s="5"/>
      <c r="U12" s="5"/>
      <c r="V12" s="5"/>
      <c r="W12" s="5"/>
    </row>
    <row r="13" spans="1:23" ht="23.25" x14ac:dyDescent="0.2">
      <c r="B13" s="18" t="s">
        <v>1986</v>
      </c>
      <c r="C13" s="242" t="s">
        <v>5</v>
      </c>
      <c r="D13" s="315"/>
      <c r="E13" s="330"/>
      <c r="F13" s="327" t="s">
        <v>1987</v>
      </c>
      <c r="G13" s="328"/>
      <c r="H13" s="329"/>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31" t="s">
        <v>8</v>
      </c>
      <c r="C16" s="343"/>
      <c r="D16" s="343"/>
      <c r="E16" s="343"/>
      <c r="F16" s="333"/>
      <c r="G16" s="201" t="s">
        <v>9</v>
      </c>
      <c r="H16" s="265" t="s">
        <v>10</v>
      </c>
      <c r="I16" s="266" t="s">
        <v>11</v>
      </c>
      <c r="J16" s="5"/>
      <c r="K16" s="5"/>
      <c r="L16" s="5"/>
      <c r="M16" s="5"/>
      <c r="N16" s="5"/>
      <c r="O16" s="5"/>
      <c r="P16" s="5"/>
      <c r="Q16" s="5"/>
      <c r="R16" s="5"/>
      <c r="S16" s="5"/>
      <c r="T16" s="5"/>
      <c r="U16" s="5"/>
      <c r="V16" s="5"/>
      <c r="W16" s="5"/>
    </row>
    <row r="17" spans="1:23" ht="12.75" customHeight="1" x14ac:dyDescent="0.2">
      <c r="A17" s="351" t="s">
        <v>1977</v>
      </c>
      <c r="B17" s="334" t="str">
        <f>'PR-RAS'!B6</f>
        <v>PRIHODI POSLOVANJA (šifre 61+62+63+64+65+66+67+68)</v>
      </c>
      <c r="C17" s="335"/>
      <c r="D17" s="335"/>
      <c r="E17" s="335"/>
      <c r="F17" s="336"/>
      <c r="G17" s="28" t="str">
        <f>'PR-RAS'!C6</f>
        <v>6</v>
      </c>
      <c r="H17" s="275">
        <f>'PR-RAS'!D6</f>
        <v>2034033.35</v>
      </c>
      <c r="I17" s="275">
        <f>'PR-RAS'!E6</f>
        <v>2552554.6699999995</v>
      </c>
      <c r="J17" s="5"/>
      <c r="K17" s="5"/>
      <c r="L17" s="5"/>
      <c r="M17" s="5"/>
      <c r="N17" s="5"/>
      <c r="O17" s="5"/>
      <c r="P17" s="5"/>
      <c r="Q17" s="5"/>
      <c r="R17" s="5"/>
      <c r="S17" s="5"/>
      <c r="T17" s="5"/>
      <c r="U17" s="5"/>
      <c r="V17" s="5"/>
      <c r="W17" s="5"/>
    </row>
    <row r="18" spans="1:23" ht="12.75" customHeight="1" x14ac:dyDescent="0.2">
      <c r="A18" s="352"/>
      <c r="B18" s="337" t="str">
        <f>'PR-RAS'!B152</f>
        <v xml:space="preserve">RASHODI POSLOVANJA (šifre 31+32+34+35+36+37+38) </v>
      </c>
      <c r="C18" s="338"/>
      <c r="D18" s="338"/>
      <c r="E18" s="338"/>
      <c r="F18" s="339"/>
      <c r="G18" s="29" t="str">
        <f>'PR-RAS'!C152</f>
        <v>3</v>
      </c>
      <c r="H18" s="275">
        <f>'PR-RAS'!D152</f>
        <v>1463462.89</v>
      </c>
      <c r="I18" s="275">
        <f>'PR-RAS'!E152</f>
        <v>1803938.1899999997</v>
      </c>
      <c r="J18" s="5"/>
      <c r="K18" s="5"/>
      <c r="L18" s="5"/>
      <c r="M18" s="5"/>
      <c r="N18" s="5"/>
      <c r="O18" s="5"/>
      <c r="P18" s="5"/>
      <c r="Q18" s="5"/>
      <c r="R18" s="5"/>
      <c r="S18" s="5"/>
      <c r="T18" s="5"/>
      <c r="U18" s="5"/>
      <c r="V18" s="5"/>
      <c r="W18" s="5"/>
    </row>
    <row r="19" spans="1:23" ht="12.75" customHeight="1" x14ac:dyDescent="0.2">
      <c r="A19" s="352"/>
      <c r="B19" s="337" t="str">
        <f>'PR-RAS'!B649</f>
        <v>Višak prihoda i primitaka raspoloživ u sljedećem razdoblju (šifre X005 + '9221-9222' - Y005 - '9222-9221')</v>
      </c>
      <c r="C19" s="338"/>
      <c r="D19" s="338"/>
      <c r="E19" s="338"/>
      <c r="F19" s="339"/>
      <c r="G19" s="29" t="str">
        <f>'PR-RAS'!C649</f>
        <v>X006</v>
      </c>
      <c r="H19" s="275">
        <f>'PR-RAS'!D649</f>
        <v>22210.940000000192</v>
      </c>
      <c r="I19" s="275">
        <f>'PR-RAS'!E649</f>
        <v>82583.059999999648</v>
      </c>
      <c r="J19" s="5"/>
      <c r="K19" s="5"/>
      <c r="L19" s="5"/>
      <c r="M19" s="5"/>
      <c r="N19" s="5"/>
      <c r="O19" s="5"/>
      <c r="P19" s="5"/>
      <c r="Q19" s="5"/>
      <c r="R19" s="5"/>
      <c r="S19" s="5"/>
      <c r="T19" s="5"/>
      <c r="U19" s="5"/>
      <c r="V19" s="5"/>
      <c r="W19" s="5"/>
    </row>
    <row r="20" spans="1:23" ht="12.75" customHeight="1" x14ac:dyDescent="0.2">
      <c r="A20" s="353"/>
      <c r="B20" s="340" t="str">
        <f>'PR-RAS'!B650</f>
        <v>Manjak prihoda i primitaka za pokriće u sljedećem razdoblju (šifre Y005 + '9222-9221' - X005 - '9221-9222' )</v>
      </c>
      <c r="C20" s="341"/>
      <c r="D20" s="341"/>
      <c r="E20" s="341"/>
      <c r="F20" s="342"/>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1988</v>
      </c>
      <c r="B21" s="331" t="s">
        <v>8</v>
      </c>
      <c r="C21" s="332"/>
      <c r="D21" s="332"/>
      <c r="E21" s="332"/>
      <c r="F21" s="333"/>
      <c r="G21" s="201" t="s">
        <v>9</v>
      </c>
      <c r="H21" s="265" t="s">
        <v>1989</v>
      </c>
      <c r="I21" s="266" t="s">
        <v>1990</v>
      </c>
      <c r="J21" s="5"/>
      <c r="K21" s="5"/>
      <c r="L21" s="5"/>
      <c r="M21" s="5"/>
      <c r="N21" s="5"/>
      <c r="O21" s="5"/>
      <c r="P21" s="5"/>
      <c r="Q21" s="5"/>
      <c r="R21" s="5"/>
      <c r="S21" s="5"/>
      <c r="T21" s="5"/>
      <c r="U21" s="5"/>
      <c r="V21" s="5"/>
      <c r="W21" s="5"/>
    </row>
    <row r="22" spans="1:23" ht="12.75" customHeight="1" x14ac:dyDescent="0.2">
      <c r="A22" s="351" t="s">
        <v>1980</v>
      </c>
      <c r="B22" s="334" t="str">
        <f>BILANCA!B7</f>
        <v>Nefinancijska imovina (šifre 01+02+03+04+05+06)</v>
      </c>
      <c r="C22" s="335"/>
      <c r="D22" s="335"/>
      <c r="E22" s="335"/>
      <c r="F22" s="336"/>
      <c r="G22" s="126" t="str">
        <f>BILANCA!C7</f>
        <v>B002</v>
      </c>
      <c r="H22" s="275">
        <f>BILANCA!D7</f>
        <v>5606644.2300000004</v>
      </c>
      <c r="I22" s="275">
        <f>BILANCA!E7</f>
        <v>6166343.1699999999</v>
      </c>
      <c r="J22" s="5"/>
      <c r="K22" s="5"/>
      <c r="L22" s="5"/>
      <c r="M22" s="5"/>
      <c r="N22" s="5"/>
      <c r="O22" s="5"/>
      <c r="P22" s="5"/>
      <c r="Q22" s="5"/>
      <c r="R22" s="5"/>
      <c r="S22" s="5"/>
      <c r="T22" s="5"/>
      <c r="U22" s="5"/>
      <c r="V22" s="5"/>
      <c r="W22" s="5"/>
    </row>
    <row r="23" spans="1:23" ht="12.75" customHeight="1" x14ac:dyDescent="0.2">
      <c r="A23" s="352"/>
      <c r="B23" s="337" t="str">
        <f>BILANCA!B69</f>
        <v>Financijska imovina (šifre 11+12+13+14+15+16+17+19)</v>
      </c>
      <c r="C23" s="338"/>
      <c r="D23" s="338"/>
      <c r="E23" s="338"/>
      <c r="F23" s="339"/>
      <c r="G23" s="127" t="str">
        <f>BILANCA!C69</f>
        <v>1</v>
      </c>
      <c r="H23" s="275">
        <f>BILANCA!D69</f>
        <v>727838.5199999999</v>
      </c>
      <c r="I23" s="275">
        <f>BILANCA!E69</f>
        <v>864155.17999999993</v>
      </c>
      <c r="J23" s="5"/>
      <c r="K23" s="5"/>
      <c r="L23" s="5"/>
      <c r="M23" s="5"/>
      <c r="N23" s="5"/>
      <c r="O23" s="5"/>
      <c r="P23" s="5"/>
      <c r="Q23" s="5"/>
      <c r="R23" s="5"/>
      <c r="S23" s="5"/>
      <c r="T23" s="5"/>
      <c r="U23" s="5"/>
      <c r="V23" s="5"/>
      <c r="W23" s="5"/>
    </row>
    <row r="24" spans="1:23" ht="12.75" customHeight="1" x14ac:dyDescent="0.2">
      <c r="A24" s="352"/>
      <c r="B24" s="337" t="str">
        <f>BILANCA!B177</f>
        <v xml:space="preserve">Obveze (šifre 23+24+25+26+27+29) </v>
      </c>
      <c r="C24" s="338"/>
      <c r="D24" s="338"/>
      <c r="E24" s="338"/>
      <c r="F24" s="339"/>
      <c r="G24" s="127" t="str">
        <f>BILANCA!C177</f>
        <v>2</v>
      </c>
      <c r="H24" s="275">
        <f>BILANCA!D177</f>
        <v>138803.01</v>
      </c>
      <c r="I24" s="275">
        <f>BILANCA!E177</f>
        <v>266044.09999999998</v>
      </c>
      <c r="J24" s="5"/>
      <c r="K24" s="5"/>
      <c r="L24" s="5"/>
      <c r="M24" s="5"/>
      <c r="N24" s="5"/>
      <c r="O24" s="5"/>
      <c r="P24" s="5"/>
      <c r="Q24" s="5"/>
      <c r="R24" s="5"/>
      <c r="S24" s="5"/>
      <c r="T24" s="5"/>
      <c r="U24" s="5"/>
      <c r="V24" s="5"/>
      <c r="W24" s="5"/>
    </row>
    <row r="25" spans="1:23" ht="12.75" customHeight="1" x14ac:dyDescent="0.2">
      <c r="A25" s="353"/>
      <c r="B25" s="340" t="str">
        <f>BILANCA!B251</f>
        <v>Vlastiti izvori (šifre 91 + 922 - 93 + 96 + 97)</v>
      </c>
      <c r="C25" s="341"/>
      <c r="D25" s="341"/>
      <c r="E25" s="341"/>
      <c r="F25" s="342"/>
      <c r="G25" s="128" t="str">
        <f>BILANCA!C251</f>
        <v>9</v>
      </c>
      <c r="H25" s="275">
        <f>BILANCA!D251</f>
        <v>6195679.7400000002</v>
      </c>
      <c r="I25" s="275">
        <f>BILANCA!E251</f>
        <v>6764454.25</v>
      </c>
      <c r="J25" s="5"/>
      <c r="K25" s="5"/>
      <c r="L25" s="5"/>
      <c r="M25" s="5"/>
      <c r="N25" s="5"/>
      <c r="O25" s="5"/>
      <c r="P25" s="5"/>
      <c r="Q25" s="5"/>
      <c r="R25" s="5"/>
      <c r="S25" s="5"/>
      <c r="T25" s="5"/>
      <c r="U25" s="5"/>
      <c r="V25" s="5"/>
      <c r="W25" s="5"/>
    </row>
    <row r="26" spans="1:23" ht="48" x14ac:dyDescent="0.2">
      <c r="A26" s="200" t="s">
        <v>1988</v>
      </c>
      <c r="B26" s="331" t="s">
        <v>8</v>
      </c>
      <c r="C26" s="332"/>
      <c r="D26" s="332"/>
      <c r="E26" s="332"/>
      <c r="F26" s="333"/>
      <c r="G26" s="201" t="s">
        <v>9</v>
      </c>
      <c r="H26" s="265" t="s">
        <v>10</v>
      </c>
      <c r="I26" s="266" t="s">
        <v>11</v>
      </c>
      <c r="J26" s="5"/>
      <c r="K26" s="5"/>
      <c r="L26" s="5"/>
      <c r="M26" s="5"/>
      <c r="N26" s="5"/>
      <c r="O26" s="5"/>
      <c r="P26" s="5"/>
      <c r="Q26" s="5"/>
      <c r="R26" s="5"/>
      <c r="S26" s="5"/>
      <c r="T26" s="5"/>
      <c r="U26" s="5"/>
      <c r="V26" s="5"/>
      <c r="W26" s="5"/>
    </row>
    <row r="27" spans="1:23" ht="12.75" customHeight="1" x14ac:dyDescent="0.2">
      <c r="A27" s="351" t="s">
        <v>1991</v>
      </c>
      <c r="B27" s="334" t="str">
        <f>'RAS-funkcijski'!B5</f>
        <v>Opće javne usluge (šifre 011+012+013+014 do 018)</v>
      </c>
      <c r="C27" s="335"/>
      <c r="D27" s="335"/>
      <c r="E27" s="335"/>
      <c r="F27" s="336"/>
      <c r="G27" s="126" t="str">
        <f>'RAS-funkcijski'!C5</f>
        <v>01</v>
      </c>
      <c r="H27" s="275">
        <f>'RAS-funkcijski'!D5</f>
        <v>955758.99</v>
      </c>
      <c r="I27" s="275">
        <f>'RAS-funkcijski'!E5</f>
        <v>987998.66</v>
      </c>
      <c r="J27" s="5"/>
      <c r="K27" s="5"/>
      <c r="L27" s="5"/>
      <c r="M27" s="5"/>
      <c r="N27" s="5"/>
      <c r="O27" s="5"/>
      <c r="P27" s="5"/>
      <c r="Q27" s="5"/>
      <c r="R27" s="5"/>
      <c r="S27" s="5"/>
      <c r="T27" s="5"/>
      <c r="U27" s="5"/>
      <c r="V27" s="5"/>
      <c r="W27" s="5"/>
    </row>
    <row r="28" spans="1:23" ht="12.75" customHeight="1" x14ac:dyDescent="0.2">
      <c r="A28" s="352"/>
      <c r="B28" s="337" t="str">
        <f>'RAS-funkcijski'!B35</f>
        <v>Ekonomski poslovi (šifre 041+042+043+044+045+046+047+048+049)</v>
      </c>
      <c r="C28" s="338"/>
      <c r="D28" s="338"/>
      <c r="E28" s="338"/>
      <c r="F28" s="339"/>
      <c r="G28" s="127" t="str">
        <f>'RAS-funkcijski'!C35</f>
        <v>04</v>
      </c>
      <c r="H28" s="275">
        <f>'RAS-funkcijski'!D35</f>
        <v>83636.840000000011</v>
      </c>
      <c r="I28" s="275">
        <f>'RAS-funkcijski'!E35</f>
        <v>222984.62</v>
      </c>
      <c r="J28" s="5"/>
      <c r="K28" s="5"/>
      <c r="L28" s="5"/>
      <c r="M28" s="5"/>
      <c r="N28" s="5"/>
      <c r="O28" s="5"/>
      <c r="P28" s="5"/>
      <c r="Q28" s="5"/>
      <c r="R28" s="5"/>
      <c r="S28" s="5"/>
      <c r="T28" s="5"/>
      <c r="U28" s="5"/>
      <c r="V28" s="5"/>
      <c r="W28" s="5"/>
    </row>
    <row r="29" spans="1:23" ht="12.75" customHeight="1" x14ac:dyDescent="0.2">
      <c r="A29" s="352"/>
      <c r="B29" s="337" t="str">
        <f>'RAS-funkcijski'!B88</f>
        <v>Rashodi vezani za stanovanje i kom. pogodnosti koji nisu drugdje svrstani</v>
      </c>
      <c r="C29" s="338"/>
      <c r="D29" s="338"/>
      <c r="E29" s="338"/>
      <c r="F29" s="339"/>
      <c r="G29" s="127" t="str">
        <f>'RAS-funkcijski'!C88</f>
        <v>066</v>
      </c>
      <c r="H29" s="275">
        <f>'RAS-funkcijski'!D88</f>
        <v>28129.96</v>
      </c>
      <c r="I29" s="275">
        <f>'RAS-funkcijski'!E88</f>
        <v>5232.62</v>
      </c>
      <c r="J29" s="5"/>
      <c r="K29" s="5"/>
      <c r="L29" s="5"/>
      <c r="M29" s="5"/>
      <c r="N29" s="5"/>
      <c r="O29" s="5"/>
      <c r="P29" s="5"/>
      <c r="Q29" s="5"/>
      <c r="R29" s="5"/>
      <c r="S29" s="5"/>
      <c r="T29" s="5"/>
      <c r="U29" s="5"/>
      <c r="V29" s="5"/>
      <c r="W29" s="5"/>
    </row>
    <row r="30" spans="1:23" ht="12.75" customHeight="1" x14ac:dyDescent="0.2">
      <c r="A30" s="352"/>
      <c r="B30" s="337" t="str">
        <f>'RAS-funkcijski'!B114</f>
        <v>Obrazovanje (šifre 091+092+093+094+095+096+097+098)</v>
      </c>
      <c r="C30" s="338"/>
      <c r="D30" s="338"/>
      <c r="E30" s="338"/>
      <c r="F30" s="339"/>
      <c r="G30" s="127" t="str">
        <f>'RAS-funkcijski'!C114</f>
        <v>09</v>
      </c>
      <c r="H30" s="275">
        <f>'RAS-funkcijski'!D114</f>
        <v>161124.28999999998</v>
      </c>
      <c r="I30" s="275">
        <f>'RAS-funkcijski'!E114</f>
        <v>326337.53000000003</v>
      </c>
      <c r="J30" s="5"/>
      <c r="K30" s="5"/>
      <c r="L30" s="5"/>
      <c r="M30" s="5"/>
      <c r="N30" s="5"/>
      <c r="O30" s="5"/>
      <c r="P30" s="5"/>
      <c r="Q30" s="5"/>
      <c r="R30" s="5"/>
      <c r="S30" s="5"/>
      <c r="T30" s="5"/>
      <c r="U30" s="5"/>
      <c r="V30" s="5"/>
      <c r="W30" s="5"/>
    </row>
    <row r="31" spans="1:23" ht="12.75" customHeight="1" x14ac:dyDescent="0.2">
      <c r="A31" s="353"/>
      <c r="B31" s="340" t="str">
        <f>'RAS-funkcijski'!B141</f>
        <v>Kontrolni zbroj (šifre 01+02+03+04+05+06+07+08+09+10)</v>
      </c>
      <c r="C31" s="341"/>
      <c r="D31" s="341"/>
      <c r="E31" s="341"/>
      <c r="F31" s="342"/>
      <c r="G31" s="128" t="str">
        <f>'RAS-funkcijski'!C141</f>
        <v>R1</v>
      </c>
      <c r="H31" s="275">
        <f>'RAS-funkcijski'!D141</f>
        <v>1632780.0899999999</v>
      </c>
      <c r="I31" s="275">
        <f>'RAS-funkcijski'!E141</f>
        <v>2182077.46</v>
      </c>
      <c r="J31" s="5"/>
      <c r="K31" s="5"/>
      <c r="L31" s="5"/>
      <c r="M31" s="5"/>
      <c r="N31" s="5"/>
      <c r="O31" s="5"/>
      <c r="P31" s="5"/>
      <c r="Q31" s="5"/>
      <c r="R31" s="5"/>
      <c r="S31" s="5"/>
      <c r="T31" s="5"/>
      <c r="U31" s="5"/>
      <c r="V31" s="5"/>
      <c r="W31" s="5"/>
    </row>
    <row r="32" spans="1:23" ht="29.25" customHeight="1" x14ac:dyDescent="0.2">
      <c r="A32" s="200" t="s">
        <v>1988</v>
      </c>
      <c r="B32" s="331" t="s">
        <v>8</v>
      </c>
      <c r="C32" s="332"/>
      <c r="D32" s="332"/>
      <c r="E32" s="332"/>
      <c r="F32" s="333"/>
      <c r="G32" s="201" t="s">
        <v>9</v>
      </c>
      <c r="H32" s="265" t="s">
        <v>1992</v>
      </c>
      <c r="I32" s="266" t="s">
        <v>1993</v>
      </c>
      <c r="J32" s="5"/>
      <c r="K32" s="5"/>
      <c r="L32" s="5"/>
      <c r="M32" s="5"/>
      <c r="N32" s="5"/>
      <c r="O32" s="5"/>
      <c r="P32" s="5"/>
      <c r="Q32" s="5"/>
      <c r="R32" s="5"/>
      <c r="S32" s="5"/>
      <c r="T32" s="5"/>
      <c r="U32" s="5"/>
      <c r="V32" s="5"/>
      <c r="W32" s="5"/>
    </row>
    <row r="33" spans="1:23" ht="12.75" customHeight="1" x14ac:dyDescent="0.2">
      <c r="A33" s="351" t="s">
        <v>1982</v>
      </c>
      <c r="B33" s="348" t="str">
        <f>'P-VRIO'!B5</f>
        <v>Promjene u vrijednosti i obujmu imovine (šifre 91511+91512)</v>
      </c>
      <c r="C33" s="335"/>
      <c r="D33" s="335"/>
      <c r="E33" s="335"/>
      <c r="F33" s="336"/>
      <c r="G33" s="126" t="str">
        <f>'P-VRIO'!C5</f>
        <v>9151</v>
      </c>
      <c r="H33" s="275">
        <f>'P-VRIO'!D5</f>
        <v>18596.39</v>
      </c>
      <c r="I33" s="275">
        <f>'P-VRIO'!E5</f>
        <v>18596.39</v>
      </c>
      <c r="J33" s="5"/>
      <c r="K33" s="5"/>
      <c r="L33" s="5"/>
      <c r="M33" s="5"/>
      <c r="N33" s="5"/>
      <c r="O33" s="5"/>
      <c r="P33" s="5"/>
      <c r="Q33" s="5"/>
      <c r="R33" s="5"/>
      <c r="S33" s="5"/>
      <c r="T33" s="5"/>
      <c r="U33" s="5"/>
      <c r="V33" s="5"/>
      <c r="W33" s="5"/>
    </row>
    <row r="34" spans="1:23" ht="12.75" customHeight="1" x14ac:dyDescent="0.2">
      <c r="A34" s="352"/>
      <c r="B34" s="349" t="str">
        <f>'P-VRIO'!B22</f>
        <v>Promjene u obujmu imovine (šifre P016+P023)</v>
      </c>
      <c r="C34" s="338"/>
      <c r="D34" s="338"/>
      <c r="E34" s="338"/>
      <c r="F34" s="339"/>
      <c r="G34" s="127" t="str">
        <f>'P-VRIO'!C22</f>
        <v>91512</v>
      </c>
      <c r="H34" s="275">
        <f>'P-VRIO'!D22</f>
        <v>18596.39</v>
      </c>
      <c r="I34" s="275">
        <f>'P-VRIO'!E22</f>
        <v>18596.39</v>
      </c>
      <c r="J34" s="5"/>
      <c r="K34" s="5"/>
      <c r="L34" s="5"/>
      <c r="M34" s="5"/>
      <c r="N34" s="5"/>
      <c r="O34" s="5"/>
      <c r="P34" s="5"/>
      <c r="Q34" s="5"/>
      <c r="R34" s="5"/>
      <c r="S34" s="5"/>
      <c r="T34" s="5"/>
      <c r="U34" s="5"/>
      <c r="V34" s="5"/>
      <c r="W34" s="5"/>
    </row>
    <row r="35" spans="1:23" ht="12.75" customHeight="1" x14ac:dyDescent="0.2">
      <c r="A35" s="352"/>
      <c r="B35" s="349" t="str">
        <f>'P-VRIO'!B38</f>
        <v>Promjene u vrijednosti i obujmu obveza (šifre 91521+91522)</v>
      </c>
      <c r="C35" s="338"/>
      <c r="D35" s="338"/>
      <c r="E35" s="338"/>
      <c r="F35" s="33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3"/>
      <c r="B36" s="350" t="str">
        <f>'P-VRIO'!B44</f>
        <v>Promjene u obujmu obveza (šifre P035 do P038)</v>
      </c>
      <c r="C36" s="341"/>
      <c r="D36" s="341"/>
      <c r="E36" s="341"/>
      <c r="F36" s="34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31" t="s">
        <v>8</v>
      </c>
      <c r="C37" s="332"/>
      <c r="D37" s="332"/>
      <c r="E37" s="332"/>
      <c r="F37" s="333"/>
      <c r="G37" s="201" t="s">
        <v>9</v>
      </c>
      <c r="H37" s="265" t="s">
        <v>1989</v>
      </c>
      <c r="I37" s="266" t="s">
        <v>1951</v>
      </c>
      <c r="J37" s="5"/>
      <c r="K37" s="5"/>
      <c r="L37" s="5"/>
      <c r="M37" s="5"/>
      <c r="N37" s="5"/>
      <c r="O37" s="5"/>
      <c r="P37" s="5"/>
      <c r="Q37" s="5"/>
      <c r="R37" s="5"/>
      <c r="S37" s="5"/>
      <c r="T37" s="5"/>
      <c r="U37" s="5"/>
      <c r="V37" s="5"/>
      <c r="W37" s="5"/>
    </row>
    <row r="38" spans="1:23" ht="12.75" customHeight="1" x14ac:dyDescent="0.2">
      <c r="A38" s="351" t="s">
        <v>1983</v>
      </c>
      <c r="B38" s="334" t="str">
        <f>OBVEZE!B5</f>
        <v>Stanje obveza 1. siječnja (=stanju obveza iz Izvještaja o obvezama na 31. prosinca prethodne godine)</v>
      </c>
      <c r="C38" s="335"/>
      <c r="D38" s="335"/>
      <c r="E38" s="335"/>
      <c r="F38" s="336"/>
      <c r="G38" s="126" t="str">
        <f>OBVEZE!C5</f>
        <v>V001</v>
      </c>
      <c r="H38" s="275">
        <f>OBVEZE!D5</f>
        <v>111803.67</v>
      </c>
      <c r="I38" s="275" t="s">
        <v>1994</v>
      </c>
      <c r="J38" s="5"/>
      <c r="K38" s="5"/>
      <c r="L38" s="5"/>
      <c r="M38" s="5"/>
      <c r="N38" s="5"/>
      <c r="O38" s="5"/>
      <c r="P38" s="5"/>
      <c r="Q38" s="5"/>
      <c r="R38" s="5"/>
      <c r="S38" s="5"/>
      <c r="T38" s="5"/>
      <c r="U38" s="5"/>
      <c r="V38" s="5"/>
      <c r="W38" s="5"/>
    </row>
    <row r="39" spans="1:23" ht="12.75" customHeight="1" x14ac:dyDescent="0.2">
      <c r="A39" s="352"/>
      <c r="B39" s="337" t="str">
        <f>OBVEZE!B44</f>
        <v>Stanje obveza na kraju izvještajnog razdoblja (šifre V001+V002-V004) i (šifre V007+V009)</v>
      </c>
      <c r="C39" s="338"/>
      <c r="D39" s="338"/>
      <c r="E39" s="338"/>
      <c r="F39" s="339"/>
      <c r="G39" s="127" t="str">
        <f>OBVEZE!C44</f>
        <v>V006</v>
      </c>
      <c r="H39" s="275" t="s">
        <v>1994</v>
      </c>
      <c r="I39" s="275">
        <f>OBVEZE!D44</f>
        <v>266044.10000000009</v>
      </c>
      <c r="J39" s="5"/>
      <c r="K39" s="5"/>
      <c r="L39" s="5"/>
      <c r="M39" s="5"/>
      <c r="N39" s="5"/>
      <c r="O39" s="5"/>
      <c r="P39" s="5"/>
      <c r="Q39" s="5"/>
      <c r="R39" s="5"/>
      <c r="S39" s="5"/>
      <c r="T39" s="5"/>
      <c r="U39" s="5"/>
      <c r="V39" s="5"/>
      <c r="W39" s="5"/>
    </row>
    <row r="40" spans="1:23" ht="12.75" customHeight="1" x14ac:dyDescent="0.2">
      <c r="A40" s="352"/>
      <c r="B40" s="337" t="str">
        <f>OBVEZE!B45</f>
        <v>Stanje dospjelih obveza na kraju izvještajnog razdoblja (šifre V008+D23+D24 + 'D dio 25,26' + D27)</v>
      </c>
      <c r="C40" s="338"/>
      <c r="D40" s="338"/>
      <c r="E40" s="338"/>
      <c r="F40" s="339"/>
      <c r="G40" s="127" t="str">
        <f>OBVEZE!C45</f>
        <v>V007</v>
      </c>
      <c r="H40" s="275" t="s">
        <v>1994</v>
      </c>
      <c r="I40" s="275">
        <f>OBVEZE!D45</f>
        <v>23430.820000000003</v>
      </c>
      <c r="J40" s="5"/>
      <c r="K40" s="5"/>
      <c r="L40" s="5"/>
      <c r="M40" s="5"/>
      <c r="N40" s="5"/>
      <c r="O40" s="5"/>
      <c r="P40" s="5"/>
      <c r="Q40" s="5"/>
      <c r="R40" s="5"/>
      <c r="S40" s="5"/>
      <c r="T40" s="5"/>
      <c r="U40" s="5"/>
      <c r="V40" s="5"/>
      <c r="W40" s="5"/>
    </row>
    <row r="41" spans="1:23" ht="12.75" customHeight="1" x14ac:dyDescent="0.2">
      <c r="A41" s="353"/>
      <c r="B41" s="340" t="str">
        <f>OBVEZE!B104</f>
        <v>Stanje nedospjelih obveza na kraju izvještajnog razdoblja (šifre V010 + ND23 + ND24 + 'ND dio 25,26' + ND27)</v>
      </c>
      <c r="C41" s="341"/>
      <c r="D41" s="341"/>
      <c r="E41" s="341"/>
      <c r="F41" s="342"/>
      <c r="G41" s="128" t="str">
        <f>OBVEZE!C104</f>
        <v>V009</v>
      </c>
      <c r="H41" s="276" t="s">
        <v>1994</v>
      </c>
      <c r="I41" s="276">
        <f>OBVEZE!D104</f>
        <v>242613.28</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6" t="s">
        <v>1995</v>
      </c>
      <c r="F44" s="346"/>
      <c r="G44" s="229"/>
      <c r="H44" s="347" t="s">
        <v>1996</v>
      </c>
      <c r="I44" s="347"/>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93" zoomScaleNormal="100" workbookViewId="0">
      <selection activeCell="K106" sqref="K106"/>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2034033.35</v>
      </c>
      <c r="E6" s="60">
        <f>E7+E43+E49+E82+E106+E125+E134+E140</f>
        <v>2552554.6699999995</v>
      </c>
      <c r="F6" s="45">
        <f t="shared" ref="F6:F132" si="0">IF(D6&lt;&gt;0,IF(E6/D6&gt;=100,"&gt;&gt;100",E6/D6*100),"-")</f>
        <v>125.49227228747255</v>
      </c>
    </row>
    <row r="7" spans="1:24" ht="12.75" customHeight="1" x14ac:dyDescent="0.2">
      <c r="A7" s="63">
        <v>61</v>
      </c>
      <c r="B7" s="220" t="s">
        <v>17</v>
      </c>
      <c r="C7" s="247" t="s">
        <v>18</v>
      </c>
      <c r="D7" s="60">
        <f>D8+D17+D23+D29+D36+D39</f>
        <v>1275213.79</v>
      </c>
      <c r="E7" s="60">
        <f>E8+E17+E23+E29+E36+E39</f>
        <v>1575842.93</v>
      </c>
      <c r="F7" s="45">
        <f t="shared" si="0"/>
        <v>123.57480309242889</v>
      </c>
    </row>
    <row r="8" spans="1:24" ht="12.75" customHeight="1" x14ac:dyDescent="0.2">
      <c r="A8" s="63">
        <v>611</v>
      </c>
      <c r="B8" s="220" t="s">
        <v>19</v>
      </c>
      <c r="C8" s="247" t="s">
        <v>20</v>
      </c>
      <c r="D8" s="60">
        <f>SUM(D9:D14)-D15-D16</f>
        <v>1220990.02</v>
      </c>
      <c r="E8" s="60">
        <f>SUM(E9:E14)-E15-E16</f>
        <v>1480370.71</v>
      </c>
      <c r="F8" s="45">
        <f t="shared" si="0"/>
        <v>121.24347339055237</v>
      </c>
    </row>
    <row r="9" spans="1:24" ht="12.75" customHeight="1" x14ac:dyDescent="0.2">
      <c r="A9" s="63">
        <v>6111</v>
      </c>
      <c r="B9" s="65" t="s">
        <v>21</v>
      </c>
      <c r="C9" s="247" t="s">
        <v>22</v>
      </c>
      <c r="D9" s="194">
        <v>1173740.1499999999</v>
      </c>
      <c r="E9" s="194">
        <v>1371044.56</v>
      </c>
      <c r="F9" s="45">
        <f t="shared" si="0"/>
        <v>116.80988845784989</v>
      </c>
    </row>
    <row r="10" spans="1:24" ht="12.75" customHeight="1" x14ac:dyDescent="0.2">
      <c r="A10" s="63">
        <v>6112</v>
      </c>
      <c r="B10" s="65" t="s">
        <v>23</v>
      </c>
      <c r="C10" s="247" t="s">
        <v>24</v>
      </c>
      <c r="D10" s="194">
        <v>57869.22</v>
      </c>
      <c r="E10" s="194">
        <v>88951.21</v>
      </c>
      <c r="F10" s="45">
        <f t="shared" si="0"/>
        <v>153.71074640370134</v>
      </c>
    </row>
    <row r="11" spans="1:24" ht="12.75" customHeight="1" x14ac:dyDescent="0.2">
      <c r="A11" s="63">
        <v>6113</v>
      </c>
      <c r="B11" s="65" t="s">
        <v>25</v>
      </c>
      <c r="C11" s="247" t="s">
        <v>26</v>
      </c>
      <c r="D11" s="194">
        <v>28295.85</v>
      </c>
      <c r="E11" s="194">
        <v>23568.46</v>
      </c>
      <c r="F11" s="45">
        <f t="shared" si="0"/>
        <v>83.292991728469019</v>
      </c>
    </row>
    <row r="12" spans="1:24" ht="12.75" customHeight="1" x14ac:dyDescent="0.2">
      <c r="A12" s="63">
        <v>6114</v>
      </c>
      <c r="B12" s="65" t="s">
        <v>27</v>
      </c>
      <c r="C12" s="247" t="s">
        <v>28</v>
      </c>
      <c r="D12" s="194">
        <v>74702.27</v>
      </c>
      <c r="E12" s="194">
        <v>139873.71</v>
      </c>
      <c r="F12" s="45">
        <f t="shared" si="0"/>
        <v>187.24157913809043</v>
      </c>
    </row>
    <row r="13" spans="1:24" ht="12.75" customHeight="1" x14ac:dyDescent="0.2">
      <c r="A13" s="63">
        <v>6115</v>
      </c>
      <c r="B13" s="65" t="s">
        <v>29</v>
      </c>
      <c r="C13" s="247" t="s">
        <v>30</v>
      </c>
      <c r="D13" s="194">
        <v>66534.28</v>
      </c>
      <c r="E13" s="194">
        <v>86733.72</v>
      </c>
      <c r="F13" s="45">
        <f t="shared" si="0"/>
        <v>130.3594477914242</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180151.75</v>
      </c>
      <c r="E15" s="194">
        <v>229800.95</v>
      </c>
      <c r="F15" s="45">
        <f t="shared" si="0"/>
        <v>127.55965456899531</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40220.01</v>
      </c>
      <c r="E23" s="60">
        <f t="shared" si="2"/>
        <v>79671.829999999987</v>
      </c>
      <c r="F23" s="45">
        <f t="shared" si="0"/>
        <v>198.09003031078308</v>
      </c>
    </row>
    <row r="24" spans="1:6" ht="12.75" customHeight="1" x14ac:dyDescent="0.2">
      <c r="A24" s="63">
        <v>6131</v>
      </c>
      <c r="B24" s="65" t="s">
        <v>51</v>
      </c>
      <c r="C24" s="247" t="s">
        <v>52</v>
      </c>
      <c r="D24" s="194">
        <v>11879.44</v>
      </c>
      <c r="E24" s="194">
        <v>6162.57</v>
      </c>
      <c r="F24" s="45">
        <f t="shared" si="0"/>
        <v>51.875930178526929</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28340.57</v>
      </c>
      <c r="E27" s="194">
        <v>73509.259999999995</v>
      </c>
      <c r="F27" s="45">
        <f t="shared" si="0"/>
        <v>259.37819881533784</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14003.76</v>
      </c>
      <c r="E29" s="60">
        <f>SUM(E30:E35)</f>
        <v>15800.390000000001</v>
      </c>
      <c r="F29" s="45">
        <f t="shared" si="0"/>
        <v>112.82962575765367</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14003.76</v>
      </c>
      <c r="E31" s="194">
        <v>15478.6</v>
      </c>
      <c r="F31" s="45">
        <f t="shared" si="0"/>
        <v>110.53174290333455</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v>321.79000000000002</v>
      </c>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600181.71</v>
      </c>
      <c r="E49" s="60">
        <f>E50+E53+E58+E61+E64+E68+E71+E74+E77</f>
        <v>856317.5</v>
      </c>
      <c r="F49" s="45">
        <f t="shared" si="0"/>
        <v>142.67637379352999</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580344.77</v>
      </c>
      <c r="E58" s="60">
        <f t="shared" si="9"/>
        <v>469207.93</v>
      </c>
      <c r="F58" s="45">
        <f t="shared" si="0"/>
        <v>80.849859300015751</v>
      </c>
    </row>
    <row r="59" spans="1:6" ht="24" x14ac:dyDescent="0.2">
      <c r="A59" s="63">
        <v>6331</v>
      </c>
      <c r="B59" s="65" t="s">
        <v>121</v>
      </c>
      <c r="C59" s="247" t="s">
        <v>122</v>
      </c>
      <c r="D59" s="194">
        <v>477968.35</v>
      </c>
      <c r="E59" s="194">
        <v>141663.54999999999</v>
      </c>
      <c r="F59" s="45">
        <f t="shared" si="0"/>
        <v>29.638688419431958</v>
      </c>
    </row>
    <row r="60" spans="1:6" ht="24" x14ac:dyDescent="0.2">
      <c r="A60" s="63">
        <v>6332</v>
      </c>
      <c r="B60" s="65" t="s">
        <v>123</v>
      </c>
      <c r="C60" s="247" t="s">
        <v>124</v>
      </c>
      <c r="D60" s="194">
        <v>102376.42</v>
      </c>
      <c r="E60" s="194">
        <v>327544.38</v>
      </c>
      <c r="F60" s="45">
        <f t="shared" si="0"/>
        <v>319.94123256116984</v>
      </c>
    </row>
    <row r="61" spans="1:6" ht="12.75" customHeight="1" x14ac:dyDescent="0.2">
      <c r="A61" s="63">
        <v>634</v>
      </c>
      <c r="B61" s="65" t="s">
        <v>125</v>
      </c>
      <c r="C61" s="247" t="s">
        <v>126</v>
      </c>
      <c r="D61" s="60">
        <f t="shared" ref="D61:E61" si="10">SUM(D62:D63)</f>
        <v>476.94</v>
      </c>
      <c r="E61" s="60">
        <f t="shared" si="10"/>
        <v>0</v>
      </c>
      <c r="F61" s="45">
        <f t="shared" si="0"/>
        <v>0</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476.94</v>
      </c>
      <c r="E63" s="194"/>
      <c r="F63" s="45">
        <f t="shared" si="0"/>
        <v>0</v>
      </c>
    </row>
    <row r="64" spans="1:6" ht="24" x14ac:dyDescent="0.2">
      <c r="A64" s="63">
        <v>635</v>
      </c>
      <c r="B64" s="65" t="s">
        <v>131</v>
      </c>
      <c r="C64" s="247" t="s">
        <v>132</v>
      </c>
      <c r="D64" s="60">
        <f>SUM(D65:D67)</f>
        <v>0</v>
      </c>
      <c r="E64" s="60">
        <f>SUM(E65:E67)</f>
        <v>367745.42</v>
      </c>
      <c r="F64" s="45" t="str">
        <f t="shared" si="0"/>
        <v>-</v>
      </c>
    </row>
    <row r="65" spans="1:6" ht="12.75" customHeight="1" x14ac:dyDescent="0.2">
      <c r="A65" s="63">
        <v>6351</v>
      </c>
      <c r="B65" s="65" t="s">
        <v>133</v>
      </c>
      <c r="C65" s="247" t="s">
        <v>134</v>
      </c>
      <c r="D65" s="194">
        <v>0</v>
      </c>
      <c r="E65" s="194">
        <v>367745.42</v>
      </c>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c r="F69" s="45" t="str">
        <f t="shared" si="0"/>
        <v>-</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19360</v>
      </c>
      <c r="E74" s="60">
        <f t="shared" si="13"/>
        <v>19364.150000000001</v>
      </c>
      <c r="F74" s="45">
        <f t="shared" si="0"/>
        <v>100.02143595041323</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19360</v>
      </c>
      <c r="E76" s="194">
        <v>19364.150000000001</v>
      </c>
      <c r="F76" s="45">
        <f t="shared" si="0"/>
        <v>100.02143595041323</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36753.94</v>
      </c>
      <c r="E82" s="60">
        <f t="shared" si="15"/>
        <v>42887.770000000004</v>
      </c>
      <c r="F82" s="45">
        <f t="shared" si="0"/>
        <v>116.68890464532511</v>
      </c>
    </row>
    <row r="83" spans="1:6" ht="12.75" customHeight="1" x14ac:dyDescent="0.2">
      <c r="A83" s="63">
        <v>641</v>
      </c>
      <c r="B83" s="64" t="s">
        <v>169</v>
      </c>
      <c r="C83" s="247" t="s">
        <v>170</v>
      </c>
      <c r="D83" s="60">
        <f t="shared" ref="D83:E83" si="16">SUM(D84:D90)</f>
        <v>18.510000000000002</v>
      </c>
      <c r="E83" s="60">
        <f t="shared" si="16"/>
        <v>35.119999999999997</v>
      </c>
      <c r="F83" s="45">
        <f t="shared" si="0"/>
        <v>189.73527822798485</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18.510000000000002</v>
      </c>
      <c r="E85" s="194">
        <v>35.119999999999997</v>
      </c>
      <c r="F85" s="45">
        <f t="shared" si="0"/>
        <v>189.73527822798485</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36735.43</v>
      </c>
      <c r="E91" s="60">
        <f t="shared" si="17"/>
        <v>42852.65</v>
      </c>
      <c r="F91" s="45">
        <f t="shared" si="0"/>
        <v>116.65209853266995</v>
      </c>
    </row>
    <row r="92" spans="1:6" ht="12.75" customHeight="1" x14ac:dyDescent="0.2">
      <c r="A92" s="63">
        <v>6421</v>
      </c>
      <c r="B92" s="64" t="s">
        <v>187</v>
      </c>
      <c r="C92" s="247" t="s">
        <v>188</v>
      </c>
      <c r="D92" s="194">
        <v>1126.8800000000001</v>
      </c>
      <c r="E92" s="194">
        <v>1126.99</v>
      </c>
      <c r="F92" s="45">
        <f t="shared" si="0"/>
        <v>100.00976146528467</v>
      </c>
    </row>
    <row r="93" spans="1:6" ht="12.75" customHeight="1" x14ac:dyDescent="0.2">
      <c r="A93" s="63">
        <v>6422</v>
      </c>
      <c r="B93" s="64" t="s">
        <v>189</v>
      </c>
      <c r="C93" s="247" t="s">
        <v>190</v>
      </c>
      <c r="D93" s="194">
        <v>35341.69</v>
      </c>
      <c r="E93" s="194">
        <v>41551.54</v>
      </c>
      <c r="F93" s="45">
        <f t="shared" si="0"/>
        <v>117.57089148821123</v>
      </c>
    </row>
    <row r="94" spans="1:6" ht="12.75" customHeight="1" x14ac:dyDescent="0.2">
      <c r="A94" s="63">
        <v>6423</v>
      </c>
      <c r="B94" s="64" t="s">
        <v>191</v>
      </c>
      <c r="C94" s="247" t="s">
        <v>192</v>
      </c>
      <c r="D94" s="194">
        <v>14.23</v>
      </c>
      <c r="E94" s="194">
        <v>50.46</v>
      </c>
      <c r="F94" s="45">
        <f t="shared" si="0"/>
        <v>354.60295151089247</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252.63</v>
      </c>
      <c r="E97" s="194">
        <v>123.66</v>
      </c>
      <c r="F97" s="45">
        <f t="shared" si="0"/>
        <v>48.949055931599574</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73853.3</v>
      </c>
      <c r="E106" s="60">
        <f>E107+E112+E120+E124</f>
        <v>55131.259999999995</v>
      </c>
      <c r="F106" s="45">
        <f t="shared" si="0"/>
        <v>74.649690670559053</v>
      </c>
    </row>
    <row r="107" spans="1:6" ht="12.75" customHeight="1" x14ac:dyDescent="0.2">
      <c r="A107" s="63">
        <v>651</v>
      </c>
      <c r="B107" s="64" t="s">
        <v>217</v>
      </c>
      <c r="C107" s="247" t="s">
        <v>218</v>
      </c>
      <c r="D107" s="60">
        <f t="shared" ref="D107:E107" si="19">SUM(D108:D111)</f>
        <v>0</v>
      </c>
      <c r="E107" s="60">
        <f t="shared" si="19"/>
        <v>5.92</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v>5.92</v>
      </c>
      <c r="F111" s="45" t="str">
        <f t="shared" si="0"/>
        <v>-</v>
      </c>
    </row>
    <row r="112" spans="1:6" ht="12.75" customHeight="1" x14ac:dyDescent="0.2">
      <c r="A112" s="63">
        <v>652</v>
      </c>
      <c r="B112" s="64" t="s">
        <v>227</v>
      </c>
      <c r="C112" s="247" t="s">
        <v>228</v>
      </c>
      <c r="D112" s="60">
        <f t="shared" ref="D112:E112" si="20">SUM(D113:D119)</f>
        <v>23354.690000000002</v>
      </c>
      <c r="E112" s="60">
        <f t="shared" si="20"/>
        <v>9468.57</v>
      </c>
      <c r="F112" s="45">
        <f t="shared" si="0"/>
        <v>40.542477763566971</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7303.59</v>
      </c>
      <c r="E115" s="194">
        <v>1067.17</v>
      </c>
      <c r="F115" s="45">
        <f t="shared" si="0"/>
        <v>14.611581427763607</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16051.1</v>
      </c>
      <c r="E117" s="194">
        <v>8401.4</v>
      </c>
      <c r="F117" s="45">
        <f t="shared" si="0"/>
        <v>52.341584065889556</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50498.61</v>
      </c>
      <c r="E120" s="60">
        <f t="shared" si="21"/>
        <v>45656.77</v>
      </c>
      <c r="F120" s="45">
        <f t="shared" si="0"/>
        <v>90.411934110661647</v>
      </c>
    </row>
    <row r="121" spans="1:6" ht="12.75" customHeight="1" x14ac:dyDescent="0.2">
      <c r="A121" s="63">
        <v>6531</v>
      </c>
      <c r="B121" s="64" t="s">
        <v>245</v>
      </c>
      <c r="C121" s="247" t="s">
        <v>246</v>
      </c>
      <c r="D121" s="194">
        <v>2280.64</v>
      </c>
      <c r="E121" s="194">
        <v>658.25</v>
      </c>
      <c r="F121" s="45">
        <f t="shared" si="0"/>
        <v>28.862512277255508</v>
      </c>
    </row>
    <row r="122" spans="1:6" ht="12.75" customHeight="1" x14ac:dyDescent="0.2">
      <c r="A122" s="63">
        <v>6532</v>
      </c>
      <c r="B122" s="64" t="s">
        <v>247</v>
      </c>
      <c r="C122" s="247" t="s">
        <v>248</v>
      </c>
      <c r="D122" s="194">
        <v>48217.97</v>
      </c>
      <c r="E122" s="194">
        <v>44998.52</v>
      </c>
      <c r="F122" s="45">
        <f t="shared" si="0"/>
        <v>93.323132433820817</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48030.61</v>
      </c>
      <c r="E125" s="60">
        <f t="shared" si="22"/>
        <v>22375.21</v>
      </c>
      <c r="F125" s="45">
        <f t="shared" si="0"/>
        <v>46.585312991028012</v>
      </c>
    </row>
    <row r="126" spans="1:6" ht="12.75" customHeight="1" x14ac:dyDescent="0.2">
      <c r="A126" s="63">
        <v>661</v>
      </c>
      <c r="B126" s="65" t="s">
        <v>255</v>
      </c>
      <c r="C126" s="247" t="s">
        <v>256</v>
      </c>
      <c r="D126" s="60">
        <f t="shared" ref="D126:E126" si="23">SUM(D127:D128)</f>
        <v>8015.61</v>
      </c>
      <c r="E126" s="60">
        <f t="shared" si="23"/>
        <v>12989.21</v>
      </c>
      <c r="F126" s="45">
        <f t="shared" si="0"/>
        <v>162.04892703113049</v>
      </c>
    </row>
    <row r="127" spans="1:6" ht="12.75" customHeight="1" x14ac:dyDescent="0.2">
      <c r="A127" s="63">
        <v>6614</v>
      </c>
      <c r="B127" s="65" t="s">
        <v>257</v>
      </c>
      <c r="C127" s="247" t="s">
        <v>258</v>
      </c>
      <c r="D127" s="194">
        <v>8015.61</v>
      </c>
      <c r="E127" s="194">
        <v>12989.21</v>
      </c>
      <c r="F127" s="45">
        <f t="shared" si="0"/>
        <v>162.04892703113049</v>
      </c>
    </row>
    <row r="128" spans="1:6" ht="12.75" customHeight="1" x14ac:dyDescent="0.2">
      <c r="A128" s="63">
        <v>6615</v>
      </c>
      <c r="B128" s="65" t="s">
        <v>259</v>
      </c>
      <c r="C128" s="247" t="s">
        <v>260</v>
      </c>
      <c r="D128" s="194">
        <v>0</v>
      </c>
      <c r="E128" s="194"/>
      <c r="F128" s="45" t="str">
        <f t="shared" si="0"/>
        <v>-</v>
      </c>
    </row>
    <row r="129" spans="1:6" ht="36" x14ac:dyDescent="0.2">
      <c r="A129" s="63">
        <v>663</v>
      </c>
      <c r="B129" s="182" t="s">
        <v>261</v>
      </c>
      <c r="C129" s="247" t="s">
        <v>262</v>
      </c>
      <c r="D129" s="60">
        <f t="shared" ref="D129:E129" si="24">SUM(D130:D133)</f>
        <v>40015</v>
      </c>
      <c r="E129" s="60">
        <f t="shared" si="24"/>
        <v>9386</v>
      </c>
      <c r="F129" s="45">
        <f t="shared" si="0"/>
        <v>23.456203923528676</v>
      </c>
    </row>
    <row r="130" spans="1:6" ht="12.75" customHeight="1" x14ac:dyDescent="0.2">
      <c r="A130" s="63">
        <v>6631</v>
      </c>
      <c r="B130" s="65" t="s">
        <v>263</v>
      </c>
      <c r="C130" s="247" t="s">
        <v>264</v>
      </c>
      <c r="D130" s="194">
        <v>9015</v>
      </c>
      <c r="E130" s="194">
        <v>9386</v>
      </c>
      <c r="F130" s="45">
        <f t="shared" si="0"/>
        <v>104.11536328341653</v>
      </c>
    </row>
    <row r="131" spans="1:6" ht="12.75" customHeight="1" x14ac:dyDescent="0.2">
      <c r="A131" s="63">
        <v>6632</v>
      </c>
      <c r="B131" s="182" t="s">
        <v>265</v>
      </c>
      <c r="C131" s="247" t="s">
        <v>266</v>
      </c>
      <c r="D131" s="194">
        <v>31000</v>
      </c>
      <c r="E131" s="194"/>
      <c r="F131" s="45">
        <f t="shared" si="0"/>
        <v>0</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0</v>
      </c>
      <c r="E134" s="60">
        <f t="shared" si="25"/>
        <v>0</v>
      </c>
      <c r="F134" s="45" t="str">
        <f t="shared" ref="F134:F229" si="26">IF(D134&lt;&gt;0,IF(E134/D134&gt;=100,"&gt;&gt;100",E134/D134*100),"-")</f>
        <v>-</v>
      </c>
    </row>
    <row r="135" spans="1:6" ht="24" x14ac:dyDescent="0.2">
      <c r="A135" s="63">
        <v>671</v>
      </c>
      <c r="B135" s="182" t="s">
        <v>273</v>
      </c>
      <c r="C135" s="247" t="s">
        <v>274</v>
      </c>
      <c r="D135" s="60">
        <f t="shared" ref="D135:E135" si="27">SUM(D136:D138)</f>
        <v>0</v>
      </c>
      <c r="E135" s="60">
        <f t="shared" si="27"/>
        <v>0</v>
      </c>
      <c r="F135" s="45" t="str">
        <f t="shared" si="26"/>
        <v>-</v>
      </c>
    </row>
    <row r="136" spans="1:6" ht="12.75" customHeight="1" x14ac:dyDescent="0.2">
      <c r="A136" s="63">
        <v>6711</v>
      </c>
      <c r="B136" s="65" t="s">
        <v>275</v>
      </c>
      <c r="C136" s="247" t="s">
        <v>276</v>
      </c>
      <c r="D136" s="194">
        <v>0</v>
      </c>
      <c r="E136" s="194"/>
      <c r="F136" s="45" t="str">
        <f t="shared" si="26"/>
        <v>-</v>
      </c>
    </row>
    <row r="137" spans="1:6" ht="24" x14ac:dyDescent="0.2">
      <c r="A137" s="63">
        <v>6712</v>
      </c>
      <c r="B137" s="182" t="s">
        <v>277</v>
      </c>
      <c r="C137" s="247" t="s">
        <v>278</v>
      </c>
      <c r="D137" s="194">
        <v>0</v>
      </c>
      <c r="E137" s="194"/>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1463462.89</v>
      </c>
      <c r="E152" s="60">
        <f>E153+E164+E202+E221+E230+E262+E273</f>
        <v>1803938.1899999997</v>
      </c>
      <c r="F152" s="45">
        <f t="shared" si="26"/>
        <v>123.2650450056851</v>
      </c>
    </row>
    <row r="153" spans="1:6" ht="12.75" customHeight="1" x14ac:dyDescent="0.2">
      <c r="A153" s="63">
        <v>31</v>
      </c>
      <c r="B153" s="64" t="s">
        <v>308</v>
      </c>
      <c r="C153" s="247" t="s">
        <v>309</v>
      </c>
      <c r="D153" s="60">
        <f t="shared" ref="D153:E153" si="30">D154+D159+D160</f>
        <v>220665.7</v>
      </c>
      <c r="E153" s="60">
        <f t="shared" si="30"/>
        <v>271649.97000000003</v>
      </c>
      <c r="F153" s="45">
        <f t="shared" si="26"/>
        <v>123.10475529273468</v>
      </c>
    </row>
    <row r="154" spans="1:6" ht="12.75" customHeight="1" x14ac:dyDescent="0.2">
      <c r="A154" s="63">
        <v>311</v>
      </c>
      <c r="B154" s="64" t="s">
        <v>310</v>
      </c>
      <c r="C154" s="247" t="s">
        <v>311</v>
      </c>
      <c r="D154" s="60">
        <f t="shared" ref="D154:E154" si="31">SUM(D155:D158)</f>
        <v>168375.5</v>
      </c>
      <c r="E154" s="60">
        <f t="shared" si="31"/>
        <v>216185.31</v>
      </c>
      <c r="F154" s="45">
        <f t="shared" si="26"/>
        <v>128.39475458127816</v>
      </c>
    </row>
    <row r="155" spans="1:6" ht="12.75" customHeight="1" x14ac:dyDescent="0.2">
      <c r="A155" s="63">
        <v>3111</v>
      </c>
      <c r="B155" s="64" t="s">
        <v>312</v>
      </c>
      <c r="C155" s="247" t="s">
        <v>313</v>
      </c>
      <c r="D155" s="194">
        <v>168375.5</v>
      </c>
      <c r="E155" s="194">
        <v>216185.31</v>
      </c>
      <c r="F155" s="45">
        <f t="shared" si="26"/>
        <v>128.39475458127816</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0</v>
      </c>
      <c r="E157" s="194"/>
      <c r="F157" s="45" t="str">
        <f t="shared" si="26"/>
        <v>-</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27482</v>
      </c>
      <c r="E159" s="194">
        <v>26171.14</v>
      </c>
      <c r="F159" s="45">
        <f t="shared" si="26"/>
        <v>95.230114256604324</v>
      </c>
    </row>
    <row r="160" spans="1:6" ht="12.75" customHeight="1" x14ac:dyDescent="0.2">
      <c r="A160" s="63">
        <v>313</v>
      </c>
      <c r="B160" s="65" t="s">
        <v>322</v>
      </c>
      <c r="C160" s="247" t="s">
        <v>323</v>
      </c>
      <c r="D160" s="60">
        <f t="shared" ref="D160:E160" si="32">SUM(D161:D163)</f>
        <v>24808.2</v>
      </c>
      <c r="E160" s="60">
        <f t="shared" si="32"/>
        <v>29293.52</v>
      </c>
      <c r="F160" s="45">
        <f t="shared" si="26"/>
        <v>118.07998968083133</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24808.2</v>
      </c>
      <c r="E162" s="194">
        <v>29293.52</v>
      </c>
      <c r="F162" s="45">
        <f t="shared" si="26"/>
        <v>118.07998968083133</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566955.57000000007</v>
      </c>
      <c r="E164" s="60">
        <f>E165+E170+E178+E188+E189+E194</f>
        <v>707460.90999999992</v>
      </c>
      <c r="F164" s="45">
        <f t="shared" si="26"/>
        <v>124.78242519074287</v>
      </c>
    </row>
    <row r="165" spans="1:6" ht="12.75" customHeight="1" x14ac:dyDescent="0.2">
      <c r="A165" s="63">
        <v>321</v>
      </c>
      <c r="B165" s="64" t="s">
        <v>332</v>
      </c>
      <c r="C165" s="247" t="s">
        <v>333</v>
      </c>
      <c r="D165" s="60">
        <f t="shared" ref="D165:E165" si="33">SUM(D166:D169)</f>
        <v>17426.63</v>
      </c>
      <c r="E165" s="60">
        <f t="shared" si="33"/>
        <v>10428.36</v>
      </c>
      <c r="F165" s="45">
        <f t="shared" si="26"/>
        <v>59.841518411764064</v>
      </c>
    </row>
    <row r="166" spans="1:6" ht="12.75" customHeight="1" x14ac:dyDescent="0.2">
      <c r="A166" s="63">
        <v>3211</v>
      </c>
      <c r="B166" s="64" t="s">
        <v>334</v>
      </c>
      <c r="C166" s="247" t="s">
        <v>335</v>
      </c>
      <c r="D166" s="194">
        <v>7609.38</v>
      </c>
      <c r="E166" s="194">
        <v>0</v>
      </c>
      <c r="F166" s="45">
        <f t="shared" si="26"/>
        <v>0</v>
      </c>
    </row>
    <row r="167" spans="1:6" ht="12.75" customHeight="1" x14ac:dyDescent="0.2">
      <c r="A167" s="63">
        <v>3212</v>
      </c>
      <c r="B167" s="64" t="s">
        <v>336</v>
      </c>
      <c r="C167" s="247" t="s">
        <v>337</v>
      </c>
      <c r="D167" s="194">
        <v>5671.16</v>
      </c>
      <c r="E167" s="194">
        <v>5736.96</v>
      </c>
      <c r="F167" s="45">
        <f t="shared" si="26"/>
        <v>101.16025645546942</v>
      </c>
    </row>
    <row r="168" spans="1:6" ht="12.75" customHeight="1" x14ac:dyDescent="0.2">
      <c r="A168" s="63">
        <v>3213</v>
      </c>
      <c r="B168" s="64" t="s">
        <v>338</v>
      </c>
      <c r="C168" s="247" t="s">
        <v>339</v>
      </c>
      <c r="D168" s="194">
        <v>4146.09</v>
      </c>
      <c r="E168" s="194">
        <v>1515</v>
      </c>
      <c r="F168" s="45">
        <f t="shared" si="26"/>
        <v>36.540451365021021</v>
      </c>
    </row>
    <row r="169" spans="1:6" ht="12.75" customHeight="1" x14ac:dyDescent="0.2">
      <c r="A169" s="63">
        <v>3214</v>
      </c>
      <c r="B169" s="64" t="s">
        <v>340</v>
      </c>
      <c r="C169" s="247" t="s">
        <v>341</v>
      </c>
      <c r="D169" s="194">
        <v>0</v>
      </c>
      <c r="E169" s="194">
        <v>3176.4</v>
      </c>
      <c r="F169" s="45" t="str">
        <f t="shared" si="26"/>
        <v>-</v>
      </c>
    </row>
    <row r="170" spans="1:6" ht="12.75" customHeight="1" x14ac:dyDescent="0.2">
      <c r="A170" s="63">
        <v>322</v>
      </c>
      <c r="B170" s="64" t="s">
        <v>342</v>
      </c>
      <c r="C170" s="247" t="s">
        <v>343</v>
      </c>
      <c r="D170" s="60">
        <f t="shared" ref="D170:E170" si="34">SUM(D171:D177)</f>
        <v>74639.39</v>
      </c>
      <c r="E170" s="60">
        <f t="shared" si="34"/>
        <v>80552.040000000008</v>
      </c>
      <c r="F170" s="45">
        <f t="shared" si="26"/>
        <v>107.92162154594244</v>
      </c>
    </row>
    <row r="171" spans="1:6" ht="12.75" customHeight="1" x14ac:dyDescent="0.2">
      <c r="A171" s="63">
        <v>3221</v>
      </c>
      <c r="B171" s="64" t="s">
        <v>344</v>
      </c>
      <c r="C171" s="247" t="s">
        <v>345</v>
      </c>
      <c r="D171" s="194">
        <v>3095.4</v>
      </c>
      <c r="E171" s="194">
        <v>5474.94</v>
      </c>
      <c r="F171" s="45">
        <f t="shared" si="26"/>
        <v>176.87342508238029</v>
      </c>
    </row>
    <row r="172" spans="1:6" ht="12.75" customHeight="1" x14ac:dyDescent="0.2">
      <c r="A172" s="63">
        <v>3222</v>
      </c>
      <c r="B172" s="64" t="s">
        <v>346</v>
      </c>
      <c r="C172" s="247" t="s">
        <v>347</v>
      </c>
      <c r="D172" s="194">
        <v>0</v>
      </c>
      <c r="E172" s="194">
        <v>0</v>
      </c>
      <c r="F172" s="45" t="str">
        <f t="shared" si="26"/>
        <v>-</v>
      </c>
    </row>
    <row r="173" spans="1:6" ht="12.75" customHeight="1" x14ac:dyDescent="0.2">
      <c r="A173" s="63">
        <v>3223</v>
      </c>
      <c r="B173" s="65" t="s">
        <v>348</v>
      </c>
      <c r="C173" s="247" t="s">
        <v>349</v>
      </c>
      <c r="D173" s="194">
        <v>44341.919999999998</v>
      </c>
      <c r="E173" s="194">
        <v>43846.82</v>
      </c>
      <c r="F173" s="45">
        <f t="shared" si="26"/>
        <v>98.883449340939677</v>
      </c>
    </row>
    <row r="174" spans="1:6" ht="12.75" customHeight="1" x14ac:dyDescent="0.2">
      <c r="A174" s="63">
        <v>3224</v>
      </c>
      <c r="B174" s="65" t="s">
        <v>350</v>
      </c>
      <c r="C174" s="247" t="s">
        <v>351</v>
      </c>
      <c r="D174" s="194">
        <v>7776.44</v>
      </c>
      <c r="E174" s="194">
        <v>17672.28</v>
      </c>
      <c r="F174" s="45">
        <f t="shared" si="26"/>
        <v>227.25411627942864</v>
      </c>
    </row>
    <row r="175" spans="1:6" ht="12.75" customHeight="1" x14ac:dyDescent="0.2">
      <c r="A175" s="63">
        <v>3225</v>
      </c>
      <c r="B175" s="65" t="s">
        <v>352</v>
      </c>
      <c r="C175" s="247" t="s">
        <v>353</v>
      </c>
      <c r="D175" s="194">
        <v>18765.38</v>
      </c>
      <c r="E175" s="194">
        <v>12869.86</v>
      </c>
      <c r="F175" s="45">
        <f t="shared" si="26"/>
        <v>68.58299698700479</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660.25</v>
      </c>
      <c r="E177" s="194">
        <v>688.14</v>
      </c>
      <c r="F177" s="45">
        <f t="shared" si="26"/>
        <v>104.22415751609239</v>
      </c>
    </row>
    <row r="178" spans="1:6" ht="12.75" customHeight="1" x14ac:dyDescent="0.2">
      <c r="A178" s="63">
        <v>323</v>
      </c>
      <c r="B178" s="65" t="s">
        <v>358</v>
      </c>
      <c r="C178" s="247" t="s">
        <v>359</v>
      </c>
      <c r="D178" s="60">
        <f t="shared" ref="D178:E178" si="35">SUM(D179:D187)</f>
        <v>318783.73</v>
      </c>
      <c r="E178" s="60">
        <f t="shared" si="35"/>
        <v>413992.44999999995</v>
      </c>
      <c r="F178" s="45">
        <f t="shared" si="26"/>
        <v>129.86624191893355</v>
      </c>
    </row>
    <row r="179" spans="1:6" ht="12.75" customHeight="1" x14ac:dyDescent="0.2">
      <c r="A179" s="63">
        <v>3231</v>
      </c>
      <c r="B179" s="65" t="s">
        <v>360</v>
      </c>
      <c r="C179" s="247" t="s">
        <v>361</v>
      </c>
      <c r="D179" s="194">
        <v>17781.22</v>
      </c>
      <c r="E179" s="194">
        <v>14453.78</v>
      </c>
      <c r="F179" s="45">
        <f t="shared" si="26"/>
        <v>81.286773348510394</v>
      </c>
    </row>
    <row r="180" spans="1:6" ht="12.75" customHeight="1" x14ac:dyDescent="0.2">
      <c r="A180" s="63">
        <v>3232</v>
      </c>
      <c r="B180" s="65" t="s">
        <v>362</v>
      </c>
      <c r="C180" s="247" t="s">
        <v>363</v>
      </c>
      <c r="D180" s="194">
        <v>150842.93</v>
      </c>
      <c r="E180" s="194">
        <v>161900.79999999999</v>
      </c>
      <c r="F180" s="45">
        <f t="shared" si="26"/>
        <v>107.3307181185091</v>
      </c>
    </row>
    <row r="181" spans="1:6" ht="12.75" customHeight="1" x14ac:dyDescent="0.2">
      <c r="A181" s="63">
        <v>3233</v>
      </c>
      <c r="B181" s="65" t="s">
        <v>364</v>
      </c>
      <c r="C181" s="247" t="s">
        <v>365</v>
      </c>
      <c r="D181" s="194">
        <v>33184.26</v>
      </c>
      <c r="E181" s="194">
        <v>42443.58</v>
      </c>
      <c r="F181" s="45">
        <f t="shared" si="26"/>
        <v>127.90274666362909</v>
      </c>
    </row>
    <row r="182" spans="1:6" ht="12.75" customHeight="1" x14ac:dyDescent="0.2">
      <c r="A182" s="63">
        <v>3234</v>
      </c>
      <c r="B182" s="65" t="s">
        <v>366</v>
      </c>
      <c r="C182" s="247" t="s">
        <v>367</v>
      </c>
      <c r="D182" s="194">
        <v>22034.73</v>
      </c>
      <c r="E182" s="194">
        <v>34288.53</v>
      </c>
      <c r="F182" s="45">
        <f t="shared" si="26"/>
        <v>155.61130088728112</v>
      </c>
    </row>
    <row r="183" spans="1:6" ht="12.75" customHeight="1" x14ac:dyDescent="0.2">
      <c r="A183" s="63">
        <v>3235</v>
      </c>
      <c r="B183" s="64" t="s">
        <v>368</v>
      </c>
      <c r="C183" s="247" t="s">
        <v>369</v>
      </c>
      <c r="D183" s="194">
        <v>3813.04</v>
      </c>
      <c r="E183" s="194">
        <v>6057.37</v>
      </c>
      <c r="F183" s="45">
        <f t="shared" si="26"/>
        <v>158.85933533348719</v>
      </c>
    </row>
    <row r="184" spans="1:6" ht="12.75" customHeight="1" x14ac:dyDescent="0.2">
      <c r="A184" s="63">
        <v>3236</v>
      </c>
      <c r="B184" s="64" t="s">
        <v>370</v>
      </c>
      <c r="C184" s="247" t="s">
        <v>371</v>
      </c>
      <c r="D184" s="194">
        <v>4368.6499999999996</v>
      </c>
      <c r="E184" s="194">
        <v>2906.56</v>
      </c>
      <c r="F184" s="45">
        <f t="shared" si="26"/>
        <v>66.532223913565986</v>
      </c>
    </row>
    <row r="185" spans="1:6" ht="12.75" customHeight="1" x14ac:dyDescent="0.2">
      <c r="A185" s="63">
        <v>3237</v>
      </c>
      <c r="B185" s="64" t="s">
        <v>372</v>
      </c>
      <c r="C185" s="247" t="s">
        <v>373</v>
      </c>
      <c r="D185" s="194">
        <v>76208.149999999994</v>
      </c>
      <c r="E185" s="194">
        <v>131662.6</v>
      </c>
      <c r="F185" s="45">
        <f t="shared" si="26"/>
        <v>172.76708593503454</v>
      </c>
    </row>
    <row r="186" spans="1:6" ht="12.75" customHeight="1" x14ac:dyDescent="0.2">
      <c r="A186" s="63">
        <v>3238</v>
      </c>
      <c r="B186" s="64" t="s">
        <v>374</v>
      </c>
      <c r="C186" s="247" t="s">
        <v>375</v>
      </c>
      <c r="D186" s="194">
        <v>0</v>
      </c>
      <c r="E186" s="194"/>
      <c r="F186" s="45" t="str">
        <f t="shared" si="26"/>
        <v>-</v>
      </c>
    </row>
    <row r="187" spans="1:6" ht="12.75" customHeight="1" x14ac:dyDescent="0.2">
      <c r="A187" s="63">
        <v>3239</v>
      </c>
      <c r="B187" s="64" t="s">
        <v>376</v>
      </c>
      <c r="C187" s="247" t="s">
        <v>377</v>
      </c>
      <c r="D187" s="194">
        <v>10550.75</v>
      </c>
      <c r="E187" s="194">
        <v>20279.23</v>
      </c>
      <c r="F187" s="45">
        <f t="shared" si="26"/>
        <v>192.20652560244531</v>
      </c>
    </row>
    <row r="188" spans="1:6" ht="12.75" customHeight="1" x14ac:dyDescent="0.2">
      <c r="A188" s="63">
        <v>324</v>
      </c>
      <c r="B188" s="64" t="s">
        <v>378</v>
      </c>
      <c r="C188" s="247" t="s">
        <v>379</v>
      </c>
      <c r="D188" s="194">
        <v>0</v>
      </c>
      <c r="E188" s="194"/>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156105.82</v>
      </c>
      <c r="E194" s="60">
        <f t="shared" si="36"/>
        <v>202488.06</v>
      </c>
      <c r="F194" s="45">
        <f t="shared" si="26"/>
        <v>129.71205045398051</v>
      </c>
    </row>
    <row r="195" spans="1:6" ht="12.75" customHeight="1" x14ac:dyDescent="0.2">
      <c r="A195" s="63">
        <v>3291</v>
      </c>
      <c r="B195" s="183" t="s">
        <v>392</v>
      </c>
      <c r="C195" s="247" t="s">
        <v>393</v>
      </c>
      <c r="D195" s="194">
        <v>31086.66</v>
      </c>
      <c r="E195" s="194">
        <v>67471.42</v>
      </c>
      <c r="F195" s="45">
        <f t="shared" si="26"/>
        <v>217.0430017248556</v>
      </c>
    </row>
    <row r="196" spans="1:6" ht="12.75" customHeight="1" x14ac:dyDescent="0.2">
      <c r="A196" s="63">
        <v>3292</v>
      </c>
      <c r="B196" s="64" t="s">
        <v>394</v>
      </c>
      <c r="C196" s="247" t="s">
        <v>395</v>
      </c>
      <c r="D196" s="194">
        <v>2391.71</v>
      </c>
      <c r="E196" s="194">
        <v>4253.9799999999996</v>
      </c>
      <c r="F196" s="45">
        <f t="shared" si="26"/>
        <v>177.86353696727443</v>
      </c>
    </row>
    <row r="197" spans="1:6" ht="12.75" customHeight="1" x14ac:dyDescent="0.2">
      <c r="A197" s="63">
        <v>3293</v>
      </c>
      <c r="B197" s="64" t="s">
        <v>396</v>
      </c>
      <c r="C197" s="247" t="s">
        <v>397</v>
      </c>
      <c r="D197" s="194">
        <v>6198.78</v>
      </c>
      <c r="E197" s="194">
        <v>8812.27</v>
      </c>
      <c r="F197" s="45">
        <f t="shared" si="26"/>
        <v>142.16136078389621</v>
      </c>
    </row>
    <row r="198" spans="1:6" ht="12.75" customHeight="1" x14ac:dyDescent="0.2">
      <c r="A198" s="63">
        <v>3294</v>
      </c>
      <c r="B198" s="64" t="s">
        <v>398</v>
      </c>
      <c r="C198" s="247" t="s">
        <v>399</v>
      </c>
      <c r="D198" s="194">
        <v>4010.2</v>
      </c>
      <c r="E198" s="194">
        <v>8125.78</v>
      </c>
      <c r="F198" s="45">
        <f t="shared" si="26"/>
        <v>202.62779911226372</v>
      </c>
    </row>
    <row r="199" spans="1:6" ht="12.75" customHeight="1" x14ac:dyDescent="0.2">
      <c r="A199" s="63">
        <v>3295</v>
      </c>
      <c r="B199" s="64" t="s">
        <v>400</v>
      </c>
      <c r="C199" s="247" t="s">
        <v>401</v>
      </c>
      <c r="D199" s="194">
        <v>6142.14</v>
      </c>
      <c r="E199" s="194">
        <v>17967.400000000001</v>
      </c>
      <c r="F199" s="45">
        <f t="shared" si="26"/>
        <v>292.52670893206607</v>
      </c>
    </row>
    <row r="200" spans="1:6" ht="12.75" customHeight="1" x14ac:dyDescent="0.2">
      <c r="A200" s="63" t="s">
        <v>402</v>
      </c>
      <c r="B200" s="64" t="s">
        <v>403</v>
      </c>
      <c r="C200" s="247" t="s">
        <v>402</v>
      </c>
      <c r="D200" s="194">
        <v>0</v>
      </c>
      <c r="E200" s="194"/>
      <c r="F200" s="45" t="str">
        <f t="shared" si="26"/>
        <v>-</v>
      </c>
    </row>
    <row r="201" spans="1:6" ht="12.75" customHeight="1" x14ac:dyDescent="0.2">
      <c r="A201" s="63">
        <v>3299</v>
      </c>
      <c r="B201" s="64" t="s">
        <v>404</v>
      </c>
      <c r="C201" s="247" t="s">
        <v>405</v>
      </c>
      <c r="D201" s="194">
        <v>106276.33</v>
      </c>
      <c r="E201" s="194">
        <v>95857.21</v>
      </c>
      <c r="F201" s="45">
        <f t="shared" si="26"/>
        <v>90.196198909013887</v>
      </c>
    </row>
    <row r="202" spans="1:6" ht="12.75" customHeight="1" x14ac:dyDescent="0.2">
      <c r="A202" s="63">
        <v>34</v>
      </c>
      <c r="B202" s="183" t="s">
        <v>406</v>
      </c>
      <c r="C202" s="247" t="s">
        <v>407</v>
      </c>
      <c r="D202" s="60">
        <f t="shared" ref="D202:E202" si="37">D203+D208+D216</f>
        <v>3340.9100000000003</v>
      </c>
      <c r="E202" s="60">
        <f t="shared" si="37"/>
        <v>4089.19</v>
      </c>
      <c r="F202" s="45">
        <f t="shared" si="26"/>
        <v>122.39749050408422</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0</v>
      </c>
      <c r="E211" s="194"/>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3340.9100000000003</v>
      </c>
      <c r="E216" s="60">
        <f t="shared" si="40"/>
        <v>4089.19</v>
      </c>
      <c r="F216" s="45">
        <f t="shared" si="26"/>
        <v>122.39749050408422</v>
      </c>
    </row>
    <row r="217" spans="1:6" ht="12.75" customHeight="1" x14ac:dyDescent="0.2">
      <c r="A217" s="63">
        <v>3431</v>
      </c>
      <c r="B217" s="182" t="s">
        <v>436</v>
      </c>
      <c r="C217" s="247" t="s">
        <v>437</v>
      </c>
      <c r="D217" s="194">
        <v>3028.11</v>
      </c>
      <c r="E217" s="194">
        <v>3970.25</v>
      </c>
      <c r="F217" s="45">
        <f t="shared" si="26"/>
        <v>131.11313657694072</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312.8</v>
      </c>
      <c r="E219" s="194">
        <v>118.94</v>
      </c>
      <c r="F219" s="45">
        <f t="shared" si="26"/>
        <v>38.024296675191813</v>
      </c>
    </row>
    <row r="220" spans="1:6" ht="12.75" customHeight="1" x14ac:dyDescent="0.2">
      <c r="A220" s="63">
        <v>3434</v>
      </c>
      <c r="B220" s="65" t="s">
        <v>442</v>
      </c>
      <c r="C220" s="247" t="s">
        <v>443</v>
      </c>
      <c r="D220" s="194">
        <v>0</v>
      </c>
      <c r="E220" s="194"/>
      <c r="F220" s="45" t="str">
        <f t="shared" si="26"/>
        <v>-</v>
      </c>
    </row>
    <row r="221" spans="1:6" ht="12.75" customHeight="1" x14ac:dyDescent="0.2">
      <c r="A221" s="63">
        <v>35</v>
      </c>
      <c r="B221" s="65" t="s">
        <v>444</v>
      </c>
      <c r="C221" s="247" t="s">
        <v>445</v>
      </c>
      <c r="D221" s="60">
        <f t="shared" ref="D221:E221" si="41">D222+D225+D229</f>
        <v>24480.48</v>
      </c>
      <c r="E221" s="60">
        <f t="shared" si="41"/>
        <v>49271.199999999997</v>
      </c>
      <c r="F221" s="45">
        <f t="shared" si="26"/>
        <v>201.26729541250822</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24480.48</v>
      </c>
      <c r="E225" s="60">
        <f t="shared" si="43"/>
        <v>49271.199999999997</v>
      </c>
      <c r="F225" s="45">
        <f t="shared" si="26"/>
        <v>201.26729541250822</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v>22238.7</v>
      </c>
      <c r="F227" s="45" t="str">
        <f t="shared" si="26"/>
        <v>-</v>
      </c>
    </row>
    <row r="228" spans="1:6" ht="12.75" customHeight="1" x14ac:dyDescent="0.2">
      <c r="A228" s="63">
        <v>3523</v>
      </c>
      <c r="B228" s="64" t="s">
        <v>458</v>
      </c>
      <c r="C228" s="247" t="s">
        <v>459</v>
      </c>
      <c r="D228" s="194">
        <v>24480.48</v>
      </c>
      <c r="E228" s="194">
        <v>27032.5</v>
      </c>
      <c r="F228" s="45">
        <f t="shared" si="26"/>
        <v>110.42471389449879</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362882.39999999997</v>
      </c>
      <c r="E230" s="60">
        <f>E231+E234+E237+E242+E246+E250+E254+E257</f>
        <v>395733.44</v>
      </c>
      <c r="F230" s="45">
        <f t="shared" ref="F230:F245" si="44">IF(D230&lt;&gt;0,IF(E230/D230&gt;=100,"&gt;&gt;100",E230/D230*100),"-")</f>
        <v>109.05280608814316</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33185.480000000003</v>
      </c>
      <c r="E237" s="60">
        <f t="shared" si="47"/>
        <v>33276.550000000003</v>
      </c>
      <c r="F237" s="45">
        <f t="shared" si="44"/>
        <v>100.27442724950792</v>
      </c>
    </row>
    <row r="238" spans="1:6" ht="12" x14ac:dyDescent="0.2">
      <c r="A238" s="63">
        <v>3631</v>
      </c>
      <c r="B238" s="65" t="s">
        <v>478</v>
      </c>
      <c r="C238" s="247" t="s">
        <v>479</v>
      </c>
      <c r="D238" s="194">
        <v>8637.58</v>
      </c>
      <c r="E238" s="194">
        <v>4474.87</v>
      </c>
      <c r="F238" s="45">
        <f t="shared" si="44"/>
        <v>51.806987605324636</v>
      </c>
    </row>
    <row r="239" spans="1:6" ht="12" x14ac:dyDescent="0.2">
      <c r="A239" s="63">
        <v>3632</v>
      </c>
      <c r="B239" s="65" t="s">
        <v>480</v>
      </c>
      <c r="C239" s="247" t="s">
        <v>481</v>
      </c>
      <c r="D239" s="194">
        <v>24547.9</v>
      </c>
      <c r="E239" s="194">
        <v>28801.68</v>
      </c>
      <c r="F239" s="45">
        <f t="shared" si="44"/>
        <v>117.32848838393508</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62066.51</v>
      </c>
      <c r="E246" s="60">
        <f t="shared" si="48"/>
        <v>49680.89</v>
      </c>
      <c r="F246" s="45">
        <f t="shared" ref="F246:F249" si="49">IF(D246&lt;&gt;0,IF(E246/D246&gt;=100,"&gt;&gt;100",E246/D246*100),"-")</f>
        <v>80.044600542224771</v>
      </c>
    </row>
    <row r="247" spans="1:6" ht="12.75" customHeight="1" x14ac:dyDescent="0.2">
      <c r="A247" s="63" t="s">
        <v>493</v>
      </c>
      <c r="B247" s="64" t="s">
        <v>494</v>
      </c>
      <c r="C247" s="247" t="s">
        <v>493</v>
      </c>
      <c r="D247" s="194">
        <v>58066.51</v>
      </c>
      <c r="E247" s="194">
        <v>49680.89</v>
      </c>
      <c r="F247" s="45">
        <f t="shared" si="49"/>
        <v>85.558594790697768</v>
      </c>
    </row>
    <row r="248" spans="1:6" ht="12.75" customHeight="1" x14ac:dyDescent="0.2">
      <c r="A248" s="63" t="s">
        <v>495</v>
      </c>
      <c r="B248" s="64" t="s">
        <v>496</v>
      </c>
      <c r="C248" s="247" t="s">
        <v>495</v>
      </c>
      <c r="D248" s="194">
        <v>4000</v>
      </c>
      <c r="E248" s="194">
        <v>0</v>
      </c>
      <c r="F248" s="45">
        <f t="shared" si="49"/>
        <v>0</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267630.40999999997</v>
      </c>
      <c r="E250" s="60">
        <f t="shared" si="50"/>
        <v>312776</v>
      </c>
      <c r="F250" s="45">
        <f t="shared" ref="F250:F253" si="51">IF(D250&lt;&gt;0,IF(E250/D250&gt;=100,"&gt;&gt;100",E250/D250*100),"-")</f>
        <v>116.86863238000495</v>
      </c>
    </row>
    <row r="251" spans="1:6" ht="24" x14ac:dyDescent="0.2">
      <c r="A251" s="63">
        <v>3672</v>
      </c>
      <c r="B251" s="64" t="s">
        <v>501</v>
      </c>
      <c r="C251" s="247" t="s">
        <v>502</v>
      </c>
      <c r="D251" s="194">
        <v>267630.40999999997</v>
      </c>
      <c r="E251" s="194">
        <v>312776</v>
      </c>
      <c r="F251" s="45">
        <f t="shared" si="51"/>
        <v>116.86863238000495</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79286.179999999993</v>
      </c>
      <c r="E262" s="60">
        <f t="shared" si="55"/>
        <v>125915.06</v>
      </c>
      <c r="F262" s="45">
        <f t="shared" ref="F262:F268" si="56">IF(D262&lt;&gt;0,IF(E262/D262&gt;=100,"&gt;&gt;100",E262/D262*100),"-")</f>
        <v>158.81085455245795</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79286.179999999993</v>
      </c>
      <c r="E269" s="60">
        <f t="shared" si="58"/>
        <v>125915.06</v>
      </c>
      <c r="F269" s="45">
        <f t="shared" ref="F269:F272" si="59">IF(D269&lt;&gt;0,IF(E269/D269&gt;=100,"&gt;&gt;100",E269/D269*100),"-")</f>
        <v>158.81085455245795</v>
      </c>
    </row>
    <row r="270" spans="1:6" ht="12.75" customHeight="1" x14ac:dyDescent="0.2">
      <c r="A270" s="63">
        <v>3721</v>
      </c>
      <c r="B270" s="65" t="s">
        <v>533</v>
      </c>
      <c r="C270" s="247" t="s">
        <v>534</v>
      </c>
      <c r="D270" s="194">
        <v>74568.81</v>
      </c>
      <c r="E270" s="194">
        <v>108320.78</v>
      </c>
      <c r="F270" s="45">
        <f t="shared" si="59"/>
        <v>145.26285185454884</v>
      </c>
    </row>
    <row r="271" spans="1:6" ht="12.75" customHeight="1" x14ac:dyDescent="0.2">
      <c r="A271" s="63">
        <v>3722</v>
      </c>
      <c r="B271" s="65" t="s">
        <v>535</v>
      </c>
      <c r="C271" s="247" t="s">
        <v>536</v>
      </c>
      <c r="D271" s="194">
        <v>4717.37</v>
      </c>
      <c r="E271" s="194">
        <v>17594.28</v>
      </c>
      <c r="F271" s="45">
        <f t="shared" si="59"/>
        <v>372.96798851902645</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205851.65</v>
      </c>
      <c r="E273" s="60">
        <f t="shared" si="60"/>
        <v>249818.41999999998</v>
      </c>
      <c r="F273" s="45">
        <f t="shared" ref="F273:F277" si="61">IF(D273&lt;&gt;0,IF(E273/D273&gt;=100,"&gt;&gt;100",E273/D273*100),"-")</f>
        <v>121.35847344434694</v>
      </c>
    </row>
    <row r="274" spans="1:6" ht="12.75" customHeight="1" x14ac:dyDescent="0.2">
      <c r="A274" s="63">
        <v>381</v>
      </c>
      <c r="B274" s="64" t="s">
        <v>541</v>
      </c>
      <c r="C274" s="247" t="s">
        <v>542</v>
      </c>
      <c r="D274" s="60">
        <f t="shared" ref="D274:E274" si="62">SUM(D275:D277)</f>
        <v>151856.35999999999</v>
      </c>
      <c r="E274" s="60">
        <f t="shared" si="62"/>
        <v>162861.35999999999</v>
      </c>
      <c r="F274" s="45">
        <f t="shared" si="61"/>
        <v>107.24697997502378</v>
      </c>
    </row>
    <row r="275" spans="1:6" ht="12.75" customHeight="1" x14ac:dyDescent="0.2">
      <c r="A275" s="63">
        <v>3811</v>
      </c>
      <c r="B275" s="64" t="s">
        <v>543</v>
      </c>
      <c r="C275" s="247" t="s">
        <v>544</v>
      </c>
      <c r="D275" s="194">
        <v>151856.35999999999</v>
      </c>
      <c r="E275" s="194">
        <v>162861.35999999999</v>
      </c>
      <c r="F275" s="45">
        <f t="shared" si="61"/>
        <v>107.24697997502378</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16367.32</v>
      </c>
      <c r="E278" s="60">
        <f t="shared" si="63"/>
        <v>13923.54</v>
      </c>
      <c r="F278" s="45">
        <f t="shared" ref="F278:F282" si="64">IF(D278&lt;&gt;0,IF(E278/D278&gt;=100,"&gt;&gt;100",E278/D278*100),"-")</f>
        <v>85.069149989124682</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16367.32</v>
      </c>
      <c r="E280" s="194">
        <v>13923.54</v>
      </c>
      <c r="F280" s="45">
        <f t="shared" si="64"/>
        <v>85.069149989124682</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37627.97</v>
      </c>
      <c r="E289" s="60">
        <f t="shared" si="67"/>
        <v>73033.52</v>
      </c>
      <c r="F289" s="45">
        <f t="shared" si="66"/>
        <v>194.0937021051096</v>
      </c>
    </row>
    <row r="290" spans="1:6" ht="24" x14ac:dyDescent="0.2">
      <c r="A290" s="63">
        <v>3861</v>
      </c>
      <c r="B290" s="64" t="s">
        <v>572</v>
      </c>
      <c r="C290" s="247" t="s">
        <v>573</v>
      </c>
      <c r="D290" s="194">
        <v>37627.97</v>
      </c>
      <c r="E290" s="194">
        <v>73033.52</v>
      </c>
      <c r="F290" s="45">
        <f t="shared" si="66"/>
        <v>194.0937021051096</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1463462.89</v>
      </c>
      <c r="E299" s="60">
        <f>E152-E297+E298</f>
        <v>1803938.1899999997</v>
      </c>
      <c r="F299" s="45">
        <f t="shared" si="68"/>
        <v>123.2650450056851</v>
      </c>
    </row>
    <row r="300" spans="1:6" ht="12.75" customHeight="1" x14ac:dyDescent="0.2">
      <c r="A300" s="63" t="s">
        <v>582</v>
      </c>
      <c r="B300" s="64" t="s">
        <v>593</v>
      </c>
      <c r="C300" s="247" t="s">
        <v>594</v>
      </c>
      <c r="D300" s="60">
        <f>IF(D6&gt;=D299,D6-D299,0)</f>
        <v>570570.4600000002</v>
      </c>
      <c r="E300" s="60">
        <f>IF(E6&gt;=E299,E6-E299,0)</f>
        <v>748616.47999999975</v>
      </c>
      <c r="F300" s="45">
        <f t="shared" si="68"/>
        <v>131.20491376297321</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0</v>
      </c>
      <c r="E302" s="194">
        <v>22210.94</v>
      </c>
      <c r="F302" s="45" t="str">
        <f t="shared" si="68"/>
        <v>-</v>
      </c>
    </row>
    <row r="303" spans="1:6" ht="12.75" customHeight="1" x14ac:dyDescent="0.2">
      <c r="A303" s="63">
        <v>92221</v>
      </c>
      <c r="B303" s="64" t="s">
        <v>599</v>
      </c>
      <c r="C303" s="247" t="s">
        <v>600</v>
      </c>
      <c r="D303" s="194">
        <v>115341.51</v>
      </c>
      <c r="E303" s="194">
        <v>0</v>
      </c>
      <c r="F303" s="45">
        <f t="shared" si="68"/>
        <v>0</v>
      </c>
    </row>
    <row r="304" spans="1:6" ht="12.75" customHeight="1" x14ac:dyDescent="0.2">
      <c r="A304" s="63">
        <v>96</v>
      </c>
      <c r="B304" s="220" t="s">
        <v>601</v>
      </c>
      <c r="C304" s="247" t="s">
        <v>602</v>
      </c>
      <c r="D304" s="194">
        <v>0</v>
      </c>
      <c r="E304" s="194">
        <v>87435.19</v>
      </c>
      <c r="F304" s="45" t="str">
        <f t="shared" si="68"/>
        <v>-</v>
      </c>
    </row>
    <row r="305" spans="1:6" ht="12" x14ac:dyDescent="0.2">
      <c r="A305" s="63">
        <v>9661</v>
      </c>
      <c r="B305" s="220" t="s">
        <v>603</v>
      </c>
      <c r="C305" s="247" t="s">
        <v>604</v>
      </c>
      <c r="D305" s="194">
        <v>0</v>
      </c>
      <c r="E305" s="194"/>
      <c r="F305" s="45" t="str">
        <f t="shared" si="68"/>
        <v>-</v>
      </c>
    </row>
    <row r="306" spans="1:6" ht="12.75" customHeight="1" x14ac:dyDescent="0.2">
      <c r="A306" s="249" t="s">
        <v>605</v>
      </c>
      <c r="B306" s="184" t="s">
        <v>606</v>
      </c>
      <c r="C306" s="250" t="s">
        <v>605</v>
      </c>
      <c r="D306" s="196">
        <v>0</v>
      </c>
      <c r="E306" s="196"/>
      <c r="F306" s="61" t="str">
        <f t="shared" si="68"/>
        <v>-</v>
      </c>
    </row>
    <row r="307" spans="1:6" s="55" customFormat="1" ht="20.100000000000001" customHeight="1" x14ac:dyDescent="0.2">
      <c r="A307" s="372" t="s">
        <v>607</v>
      </c>
      <c r="B307" s="373"/>
      <c r="C307" s="171"/>
      <c r="D307" s="43"/>
      <c r="E307" s="43"/>
      <c r="F307" s="44"/>
    </row>
    <row r="308" spans="1:6" ht="12.75" customHeight="1" x14ac:dyDescent="0.2">
      <c r="A308" s="63">
        <v>7</v>
      </c>
      <c r="B308" s="64" t="s">
        <v>608</v>
      </c>
      <c r="C308" s="247" t="s">
        <v>609</v>
      </c>
      <c r="D308" s="60">
        <f t="shared" ref="D308:E308" si="71">D309+D321+D354+D358</f>
        <v>3929.6</v>
      </c>
      <c r="E308" s="60">
        <f t="shared" si="71"/>
        <v>2670.91</v>
      </c>
      <c r="F308" s="45">
        <f t="shared" ref="F308:F428" si="72">IF(D308&lt;&gt;0,IF(E308/D308&gt;=100,"&gt;&gt;100",E308/D308*100),"-")</f>
        <v>67.969004478827358</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3929.6</v>
      </c>
      <c r="E321" s="60">
        <f t="shared" si="76"/>
        <v>2670.91</v>
      </c>
      <c r="F321" s="45">
        <f t="shared" si="72"/>
        <v>67.969004478827358</v>
      </c>
    </row>
    <row r="322" spans="1:6" ht="12.75" customHeight="1" x14ac:dyDescent="0.2">
      <c r="A322" s="63">
        <v>721</v>
      </c>
      <c r="B322" s="64" t="s">
        <v>636</v>
      </c>
      <c r="C322" s="247" t="s">
        <v>637</v>
      </c>
      <c r="D322" s="60">
        <f t="shared" ref="D322:E322" si="77">SUM(D323:D326)</f>
        <v>3929.6</v>
      </c>
      <c r="E322" s="60">
        <f t="shared" si="77"/>
        <v>2670.91</v>
      </c>
      <c r="F322" s="45">
        <f t="shared" si="72"/>
        <v>67.969004478827358</v>
      </c>
    </row>
    <row r="323" spans="1:6" ht="12.75" customHeight="1" x14ac:dyDescent="0.2">
      <c r="A323" s="63">
        <v>7211</v>
      </c>
      <c r="B323" s="64" t="s">
        <v>638</v>
      </c>
      <c r="C323" s="247" t="s">
        <v>639</v>
      </c>
      <c r="D323" s="194">
        <v>3929.6</v>
      </c>
      <c r="E323" s="194">
        <v>2670.91</v>
      </c>
      <c r="F323" s="45">
        <f t="shared" si="72"/>
        <v>67.969004478827358</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436947.61</v>
      </c>
      <c r="E360" s="60">
        <f t="shared" si="86"/>
        <v>690915.27</v>
      </c>
      <c r="F360" s="45">
        <f t="shared" si="72"/>
        <v>158.12313746263541</v>
      </c>
    </row>
    <row r="361" spans="1:6" ht="12.75" customHeight="1" x14ac:dyDescent="0.2">
      <c r="A361" s="63">
        <v>41</v>
      </c>
      <c r="B361" s="64" t="s">
        <v>714</v>
      </c>
      <c r="C361" s="247" t="s">
        <v>715</v>
      </c>
      <c r="D361" s="60">
        <f t="shared" ref="D361:E361" si="87">D362+D366</f>
        <v>24424.959999999999</v>
      </c>
      <c r="E361" s="60">
        <f t="shared" si="87"/>
        <v>218131.71000000002</v>
      </c>
      <c r="F361" s="45">
        <f t="shared" si="72"/>
        <v>893.06885251808001</v>
      </c>
    </row>
    <row r="362" spans="1:6" ht="12.75" customHeight="1" x14ac:dyDescent="0.2">
      <c r="A362" s="63">
        <v>411</v>
      </c>
      <c r="B362" s="64" t="s">
        <v>716</v>
      </c>
      <c r="C362" s="247" t="s">
        <v>717</v>
      </c>
      <c r="D362" s="60">
        <f t="shared" ref="D362:E362" si="88">SUM(D363:D365)</f>
        <v>24424.959999999999</v>
      </c>
      <c r="E362" s="60">
        <f t="shared" si="88"/>
        <v>75901.509999999995</v>
      </c>
      <c r="F362" s="45">
        <f t="shared" si="72"/>
        <v>310.75387636254061</v>
      </c>
    </row>
    <row r="363" spans="1:6" ht="12.75" customHeight="1" x14ac:dyDescent="0.2">
      <c r="A363" s="63">
        <v>4111</v>
      </c>
      <c r="B363" s="64" t="s">
        <v>614</v>
      </c>
      <c r="C363" s="247" t="s">
        <v>718</v>
      </c>
      <c r="D363" s="194">
        <v>24424.959999999999</v>
      </c>
      <c r="E363" s="194">
        <v>75901.509999999995</v>
      </c>
      <c r="F363" s="45">
        <f t="shared" si="72"/>
        <v>310.75387636254061</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142230.20000000001</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v>142230.20000000001</v>
      </c>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232021.40000000002</v>
      </c>
      <c r="E373" s="60">
        <f t="shared" si="90"/>
        <v>367277.76</v>
      </c>
      <c r="F373" s="45">
        <f t="shared" si="72"/>
        <v>158.29477798168617</v>
      </c>
    </row>
    <row r="374" spans="1:6" ht="12.75" customHeight="1" x14ac:dyDescent="0.2">
      <c r="A374" s="63">
        <v>421</v>
      </c>
      <c r="B374" s="64" t="s">
        <v>732</v>
      </c>
      <c r="C374" s="247" t="s">
        <v>733</v>
      </c>
      <c r="D374" s="60">
        <f t="shared" ref="D374:E374" si="91">SUM(D375:D378)</f>
        <v>147623.89000000001</v>
      </c>
      <c r="E374" s="60">
        <f t="shared" si="91"/>
        <v>262496.01</v>
      </c>
      <c r="F374" s="45">
        <f t="shared" si="72"/>
        <v>177.81404486767011</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0</v>
      </c>
      <c r="E376" s="194">
        <v>164557.5</v>
      </c>
      <c r="F376" s="45" t="str">
        <f t="shared" si="72"/>
        <v>-</v>
      </c>
    </row>
    <row r="377" spans="1:6" ht="12.75" customHeight="1" x14ac:dyDescent="0.2">
      <c r="A377" s="63">
        <v>4213</v>
      </c>
      <c r="B377" s="64" t="s">
        <v>642</v>
      </c>
      <c r="C377" s="247" t="s">
        <v>736</v>
      </c>
      <c r="D377" s="194">
        <v>0</v>
      </c>
      <c r="E377" s="194"/>
      <c r="F377" s="45" t="str">
        <f t="shared" si="72"/>
        <v>-</v>
      </c>
    </row>
    <row r="378" spans="1:6" ht="12.75" customHeight="1" x14ac:dyDescent="0.2">
      <c r="A378" s="63">
        <v>4214</v>
      </c>
      <c r="B378" s="64" t="s">
        <v>644</v>
      </c>
      <c r="C378" s="247" t="s">
        <v>737</v>
      </c>
      <c r="D378" s="194">
        <v>147623.89000000001</v>
      </c>
      <c r="E378" s="194">
        <v>97938.51</v>
      </c>
      <c r="F378" s="45">
        <f t="shared" si="72"/>
        <v>66.343265984929673</v>
      </c>
    </row>
    <row r="379" spans="1:6" ht="12.75" customHeight="1" x14ac:dyDescent="0.2">
      <c r="A379" s="63">
        <v>422</v>
      </c>
      <c r="B379" s="64" t="s">
        <v>738</v>
      </c>
      <c r="C379" s="247" t="s">
        <v>739</v>
      </c>
      <c r="D379" s="60">
        <f t="shared" ref="D379:E379" si="92">SUM(D380:D387)</f>
        <v>65278.759999999995</v>
      </c>
      <c r="E379" s="60">
        <f t="shared" si="92"/>
        <v>95306.75</v>
      </c>
      <c r="F379" s="45">
        <f t="shared" si="72"/>
        <v>145.9996329587143</v>
      </c>
    </row>
    <row r="380" spans="1:6" ht="12.75" customHeight="1" x14ac:dyDescent="0.2">
      <c r="A380" s="63">
        <v>4221</v>
      </c>
      <c r="B380" s="64" t="s">
        <v>648</v>
      </c>
      <c r="C380" s="247" t="s">
        <v>740</v>
      </c>
      <c r="D380" s="194">
        <v>1303.68</v>
      </c>
      <c r="E380" s="194">
        <v>1302.99</v>
      </c>
      <c r="F380" s="45">
        <f t="shared" si="72"/>
        <v>99.94707290132547</v>
      </c>
    </row>
    <row r="381" spans="1:6" ht="12.75" customHeight="1" x14ac:dyDescent="0.2">
      <c r="A381" s="63">
        <v>4222</v>
      </c>
      <c r="B381" s="64" t="s">
        <v>741</v>
      </c>
      <c r="C381" s="247" t="s">
        <v>742</v>
      </c>
      <c r="D381" s="194">
        <v>527.04999999999995</v>
      </c>
      <c r="E381" s="194"/>
      <c r="F381" s="45">
        <f t="shared" si="72"/>
        <v>0</v>
      </c>
    </row>
    <row r="382" spans="1:6" ht="12.75" customHeight="1" x14ac:dyDescent="0.2">
      <c r="A382" s="63">
        <v>4223</v>
      </c>
      <c r="B382" s="64" t="s">
        <v>652</v>
      </c>
      <c r="C382" s="247" t="s">
        <v>743</v>
      </c>
      <c r="D382" s="194">
        <v>12355.65</v>
      </c>
      <c r="E382" s="194">
        <v>9524.6299999999992</v>
      </c>
      <c r="F382" s="45">
        <f t="shared" si="72"/>
        <v>77.087243487797082</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v>2425</v>
      </c>
      <c r="F384" s="71" t="str">
        <f t="shared" si="72"/>
        <v>-</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51092.38</v>
      </c>
      <c r="E386" s="194">
        <v>82054.13</v>
      </c>
      <c r="F386" s="45">
        <f t="shared" si="72"/>
        <v>160.59954537251937</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19118.75</v>
      </c>
      <c r="E401" s="60">
        <f t="shared" si="96"/>
        <v>9475</v>
      </c>
      <c r="F401" s="45">
        <f t="shared" si="72"/>
        <v>49.558679306963057</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1218.75</v>
      </c>
      <c r="E403" s="194">
        <v>5400</v>
      </c>
      <c r="F403" s="45">
        <f t="shared" si="72"/>
        <v>443.07692307692309</v>
      </c>
    </row>
    <row r="404" spans="1:6" ht="12.75" customHeight="1" x14ac:dyDescent="0.2">
      <c r="A404" s="63">
        <v>4263</v>
      </c>
      <c r="B404" s="64" t="s">
        <v>696</v>
      </c>
      <c r="C404" s="247" t="s">
        <v>771</v>
      </c>
      <c r="D404" s="194">
        <v>17900</v>
      </c>
      <c r="E404" s="194">
        <v>4075</v>
      </c>
      <c r="F404" s="45">
        <f t="shared" si="72"/>
        <v>22.765363128491618</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180501.25</v>
      </c>
      <c r="E412" s="60">
        <f t="shared" si="100"/>
        <v>105505.8</v>
      </c>
      <c r="F412" s="45">
        <f t="shared" si="72"/>
        <v>58.451561969792451</v>
      </c>
    </row>
    <row r="413" spans="1:6" ht="12.75" customHeight="1" x14ac:dyDescent="0.2">
      <c r="A413" s="63">
        <v>451</v>
      </c>
      <c r="B413" s="64" t="s">
        <v>785</v>
      </c>
      <c r="C413" s="247" t="s">
        <v>786</v>
      </c>
      <c r="D413" s="194">
        <v>180501.25</v>
      </c>
      <c r="E413" s="194">
        <v>105505.8</v>
      </c>
      <c r="F413" s="45">
        <f t="shared" si="72"/>
        <v>58.451561969792451</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433018.01</v>
      </c>
      <c r="E418" s="60">
        <f t="shared" si="102"/>
        <v>688244.36</v>
      </c>
      <c r="F418" s="45">
        <f t="shared" si="72"/>
        <v>158.94127821611855</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194">
        <v>0</v>
      </c>
      <c r="F420" s="45" t="str">
        <f t="shared" si="72"/>
        <v>-</v>
      </c>
    </row>
    <row r="421" spans="1:6" ht="12.75" customHeight="1" x14ac:dyDescent="0.2">
      <c r="A421" s="63">
        <v>97</v>
      </c>
      <c r="B421" s="220" t="s">
        <v>801</v>
      </c>
      <c r="C421" s="247" t="s">
        <v>802</v>
      </c>
      <c r="D421" s="194">
        <v>0</v>
      </c>
      <c r="E421" s="194">
        <v>2905.46</v>
      </c>
      <c r="F421" s="45" t="str">
        <f t="shared" si="72"/>
        <v>-</v>
      </c>
    </row>
    <row r="422" spans="1:6" ht="12.75" customHeight="1" x14ac:dyDescent="0.2">
      <c r="A422" s="63" t="s">
        <v>582</v>
      </c>
      <c r="B422" s="64" t="s">
        <v>803</v>
      </c>
      <c r="C422" s="247" t="s">
        <v>804</v>
      </c>
      <c r="D422" s="60">
        <f>D6+D308</f>
        <v>2037962.9500000002</v>
      </c>
      <c r="E422" s="60">
        <f>E6+E308</f>
        <v>2555225.5799999996</v>
      </c>
      <c r="F422" s="45">
        <f t="shared" si="72"/>
        <v>125.38135592700542</v>
      </c>
    </row>
    <row r="423" spans="1:6" ht="12.75" customHeight="1" x14ac:dyDescent="0.2">
      <c r="A423" s="63" t="s">
        <v>582</v>
      </c>
      <c r="B423" s="64" t="s">
        <v>805</v>
      </c>
      <c r="C423" s="247" t="s">
        <v>806</v>
      </c>
      <c r="D423" s="60">
        <f t="shared" ref="D423:E423" si="103">D299+D360</f>
        <v>1900410.5</v>
      </c>
      <c r="E423" s="60">
        <f t="shared" si="103"/>
        <v>2494853.46</v>
      </c>
      <c r="F423" s="45">
        <f t="shared" si="72"/>
        <v>131.27971351452751</v>
      </c>
    </row>
    <row r="424" spans="1:6" ht="12.75" customHeight="1" x14ac:dyDescent="0.2">
      <c r="A424" s="63" t="s">
        <v>582</v>
      </c>
      <c r="B424" s="64" t="s">
        <v>807</v>
      </c>
      <c r="C424" s="247" t="s">
        <v>808</v>
      </c>
      <c r="D424" s="60">
        <f t="shared" ref="D424:E424" si="104">IF(D422&gt;=D423,D422-D423,0)</f>
        <v>137552.45000000019</v>
      </c>
      <c r="E424" s="60">
        <f t="shared" si="104"/>
        <v>60372.119999999646</v>
      </c>
      <c r="F424" s="45">
        <f t="shared" si="72"/>
        <v>43.890254226660133</v>
      </c>
    </row>
    <row r="425" spans="1:6" ht="12.75" customHeight="1" x14ac:dyDescent="0.2">
      <c r="A425" s="63" t="s">
        <v>582</v>
      </c>
      <c r="B425" s="64" t="s">
        <v>809</v>
      </c>
      <c r="C425" s="247" t="s">
        <v>810</v>
      </c>
      <c r="D425" s="60">
        <f t="shared" ref="D425:E425" si="105">IF(D423&gt;=D422,D423-D422,0)</f>
        <v>0</v>
      </c>
      <c r="E425" s="60">
        <f t="shared" si="105"/>
        <v>0</v>
      </c>
      <c r="F425" s="45" t="str">
        <f t="shared" si="72"/>
        <v>-</v>
      </c>
    </row>
    <row r="426" spans="1:6" ht="12.75" customHeight="1" x14ac:dyDescent="0.2">
      <c r="A426" s="251" t="s">
        <v>811</v>
      </c>
      <c r="B426" s="183" t="s">
        <v>812</v>
      </c>
      <c r="C426" s="252" t="s">
        <v>813</v>
      </c>
      <c r="D426" s="60">
        <f t="shared" ref="D426:E426" si="106">IF(D302-D303+D419-D420&gt;=0,D302-D303+D419-D420,0)</f>
        <v>0</v>
      </c>
      <c r="E426" s="60">
        <f t="shared" si="106"/>
        <v>22210.94</v>
      </c>
      <c r="F426" s="45" t="str">
        <f t="shared" si="72"/>
        <v>-</v>
      </c>
    </row>
    <row r="427" spans="1:6" ht="12.75" customHeight="1" x14ac:dyDescent="0.2">
      <c r="A427" s="251" t="s">
        <v>811</v>
      </c>
      <c r="B427" s="64" t="s">
        <v>814</v>
      </c>
      <c r="C427" s="252" t="s">
        <v>815</v>
      </c>
      <c r="D427" s="60">
        <f t="shared" ref="D427:E427" si="107">IF(D303-D302+D420-D419&gt;=0,D303-D302+D420-D419,0)</f>
        <v>115341.51</v>
      </c>
      <c r="E427" s="60">
        <f t="shared" si="107"/>
        <v>0</v>
      </c>
      <c r="F427" s="45">
        <f t="shared" si="72"/>
        <v>0</v>
      </c>
    </row>
    <row r="428" spans="1:6" ht="24" x14ac:dyDescent="0.2">
      <c r="A428" s="249" t="s">
        <v>816</v>
      </c>
      <c r="B428" s="243" t="s">
        <v>817</v>
      </c>
      <c r="C428" s="250" t="s">
        <v>818</v>
      </c>
      <c r="D428" s="81">
        <f t="shared" ref="D428:E428" si="108">D304+D421</f>
        <v>0</v>
      </c>
      <c r="E428" s="81">
        <f t="shared" si="108"/>
        <v>90340.650000000009</v>
      </c>
      <c r="F428" s="61" t="str">
        <f t="shared" si="72"/>
        <v>-</v>
      </c>
    </row>
    <row r="429" spans="1:6" s="55" customFormat="1" ht="20.100000000000001" customHeight="1" x14ac:dyDescent="0.2">
      <c r="A429" s="372" t="s">
        <v>819</v>
      </c>
      <c r="B429" s="373"/>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2037962.9500000002</v>
      </c>
      <c r="E643" s="60">
        <f>E422+E430</f>
        <v>2555225.5799999996</v>
      </c>
      <c r="F643" s="45">
        <f t="shared" si="109"/>
        <v>125.38135592700542</v>
      </c>
    </row>
    <row r="644" spans="1:6" ht="12.75" customHeight="1" x14ac:dyDescent="0.2">
      <c r="A644" s="63" t="s">
        <v>582</v>
      </c>
      <c r="B644" s="64" t="s">
        <v>1238</v>
      </c>
      <c r="C644" s="247" t="s">
        <v>1239</v>
      </c>
      <c r="D644" s="60">
        <f>D423+D535</f>
        <v>1900410.5</v>
      </c>
      <c r="E644" s="60">
        <f>E423+E535</f>
        <v>2494853.46</v>
      </c>
      <c r="F644" s="45">
        <f t="shared" si="109"/>
        <v>131.27971351452751</v>
      </c>
    </row>
    <row r="645" spans="1:6" ht="12.75" customHeight="1" x14ac:dyDescent="0.2">
      <c r="A645" s="63" t="s">
        <v>582</v>
      </c>
      <c r="B645" s="64" t="s">
        <v>1240</v>
      </c>
      <c r="C645" s="247" t="s">
        <v>1241</v>
      </c>
      <c r="D645" s="60">
        <f t="shared" ref="D645:E645" si="163">IF(D643&gt;=D644,D643-D644,0)</f>
        <v>137552.45000000019</v>
      </c>
      <c r="E645" s="60">
        <f t="shared" si="163"/>
        <v>60372.119999999646</v>
      </c>
      <c r="F645" s="45">
        <f t="shared" si="109"/>
        <v>43.890254226660133</v>
      </c>
    </row>
    <row r="646" spans="1:6" ht="12.75" customHeight="1" x14ac:dyDescent="0.2">
      <c r="A646" s="63" t="s">
        <v>582</v>
      </c>
      <c r="B646" s="64" t="s">
        <v>1242</v>
      </c>
      <c r="C646" s="247" t="s">
        <v>1243</v>
      </c>
      <c r="D646" s="60">
        <f t="shared" ref="D646:E646" si="164">IF(D644&gt;=D643,D644-D643,0)</f>
        <v>0</v>
      </c>
      <c r="E646" s="60">
        <f t="shared" si="164"/>
        <v>0</v>
      </c>
      <c r="F646" s="45" t="str">
        <f t="shared" si="109"/>
        <v>-</v>
      </c>
    </row>
    <row r="647" spans="1:6" ht="24" x14ac:dyDescent="0.2">
      <c r="A647" s="251" t="s">
        <v>1244</v>
      </c>
      <c r="B647" s="64" t="s">
        <v>1245</v>
      </c>
      <c r="C647" s="252" t="s">
        <v>1244</v>
      </c>
      <c r="D647" s="60">
        <f>IF(D426-D427+D641-D642&gt;=0,D426-D427+D641-D642,0)</f>
        <v>0</v>
      </c>
      <c r="E647" s="60">
        <f>IF(E426-E427+E641-E642&gt;=0,E426-E427+E641-E642,0)</f>
        <v>22210.94</v>
      </c>
      <c r="F647" s="45" t="str">
        <f t="shared" si="109"/>
        <v>-</v>
      </c>
    </row>
    <row r="648" spans="1:6" ht="24" x14ac:dyDescent="0.2">
      <c r="A648" s="251" t="s">
        <v>1246</v>
      </c>
      <c r="B648" s="64" t="s">
        <v>1247</v>
      </c>
      <c r="C648" s="252" t="s">
        <v>1246</v>
      </c>
      <c r="D648" s="60">
        <f>IF(D427-D426+D642-D641&gt;=0,D427-D426+D642-D641,0)</f>
        <v>115341.51</v>
      </c>
      <c r="E648" s="60">
        <f>IF(E427-E426+E642-E641&gt;=0,E427-E426+E642-E641,0)</f>
        <v>0</v>
      </c>
      <c r="F648" s="45">
        <f t="shared" si="109"/>
        <v>0</v>
      </c>
    </row>
    <row r="649" spans="1:6" ht="24" x14ac:dyDescent="0.2">
      <c r="A649" s="63" t="s">
        <v>582</v>
      </c>
      <c r="B649" s="64" t="s">
        <v>1248</v>
      </c>
      <c r="C649" s="247" t="s">
        <v>1249</v>
      </c>
      <c r="D649" s="60">
        <f t="shared" ref="D649:E649" si="165">IF(D645+D647-D646-D648&gt;=0,D645+D647-D646-D648,0)</f>
        <v>22210.940000000192</v>
      </c>
      <c r="E649" s="60">
        <f t="shared" si="165"/>
        <v>82583.059999999648</v>
      </c>
      <c r="F649" s="45">
        <f t="shared" si="109"/>
        <v>371.81253922616031</v>
      </c>
    </row>
    <row r="650" spans="1:6" ht="24" x14ac:dyDescent="0.2">
      <c r="A650" s="63" t="s">
        <v>582</v>
      </c>
      <c r="B650" s="64" t="s">
        <v>1250</v>
      </c>
      <c r="C650" s="247" t="s">
        <v>1251</v>
      </c>
      <c r="D650" s="60">
        <f t="shared" ref="D650:E650" si="166">IF(D646+D648-D645-D647&gt;=0,D646+D648-D645-D647,0)</f>
        <v>0</v>
      </c>
      <c r="E650" s="60">
        <f t="shared" si="166"/>
        <v>0</v>
      </c>
      <c r="F650" s="45" t="str">
        <f t="shared" si="109"/>
        <v>-</v>
      </c>
    </row>
    <row r="651" spans="1:6" ht="24" x14ac:dyDescent="0.2">
      <c r="A651" s="249" t="s">
        <v>1252</v>
      </c>
      <c r="B651" s="184" t="s">
        <v>1253</v>
      </c>
      <c r="C651" s="250" t="s">
        <v>1252</v>
      </c>
      <c r="D651" s="196">
        <v>0</v>
      </c>
      <c r="E651" s="196"/>
      <c r="F651" s="61" t="str">
        <f t="shared" si="109"/>
        <v>-</v>
      </c>
    </row>
    <row r="652" spans="1:6" s="55" customFormat="1" ht="20.100000000000001" customHeight="1" x14ac:dyDescent="0.2">
      <c r="A652" s="372" t="s">
        <v>1254</v>
      </c>
      <c r="B652" s="373"/>
      <c r="C652" s="171"/>
      <c r="D652" s="43"/>
      <c r="E652" s="43"/>
      <c r="F652" s="44"/>
    </row>
    <row r="653" spans="1:6" ht="12.75" customHeight="1" x14ac:dyDescent="0.2">
      <c r="A653" s="63">
        <v>11</v>
      </c>
      <c r="B653" s="64" t="s">
        <v>1255</v>
      </c>
      <c r="C653" s="247" t="s">
        <v>1256</v>
      </c>
      <c r="D653" s="194">
        <v>66329.13</v>
      </c>
      <c r="E653" s="194">
        <v>159147.16</v>
      </c>
      <c r="F653" s="45">
        <f t="shared" ref="F653:F740" si="167">IF(D653&lt;&gt;0,IF(E653/D653&gt;=100,"&gt;&gt;100",E653/D653*100),"-")</f>
        <v>239.93554566447651</v>
      </c>
    </row>
    <row r="654" spans="1:6" ht="12.75" customHeight="1" x14ac:dyDescent="0.2">
      <c r="A654" s="63" t="s">
        <v>1257</v>
      </c>
      <c r="B654" s="64" t="s">
        <v>1258</v>
      </c>
      <c r="C654" s="247" t="s">
        <v>1257</v>
      </c>
      <c r="D654" s="194">
        <v>2203909.63</v>
      </c>
      <c r="E654" s="194">
        <v>2743504.12</v>
      </c>
      <c r="F654" s="45">
        <f t="shared" si="167"/>
        <v>124.48351251135466</v>
      </c>
    </row>
    <row r="655" spans="1:6" ht="12.75" customHeight="1" x14ac:dyDescent="0.2">
      <c r="A655" s="63" t="s">
        <v>1259</v>
      </c>
      <c r="B655" s="64" t="s">
        <v>1260</v>
      </c>
      <c r="C655" s="247" t="s">
        <v>1259</v>
      </c>
      <c r="D655" s="194">
        <v>2111091.6</v>
      </c>
      <c r="E655" s="194">
        <v>2528142.7000000002</v>
      </c>
      <c r="F655" s="45">
        <f t="shared" si="167"/>
        <v>119.75523468522162</v>
      </c>
    </row>
    <row r="656" spans="1:6" ht="24" x14ac:dyDescent="0.2">
      <c r="A656" s="63">
        <v>11</v>
      </c>
      <c r="B656" s="64" t="s">
        <v>1261</v>
      </c>
      <c r="C656" s="247" t="s">
        <v>1262</v>
      </c>
      <c r="D656" s="60">
        <f t="shared" ref="D656:E656" si="168">+D653+D654-D655</f>
        <v>159147.15999999968</v>
      </c>
      <c r="E656" s="60">
        <f t="shared" si="168"/>
        <v>374508.58000000007</v>
      </c>
      <c r="F656" s="45">
        <f t="shared" si="167"/>
        <v>235.32218859576309</v>
      </c>
    </row>
    <row r="657" spans="1:6" ht="24" x14ac:dyDescent="0.2">
      <c r="A657" s="63" t="s">
        <v>582</v>
      </c>
      <c r="B657" s="64" t="s">
        <v>1263</v>
      </c>
      <c r="C657" s="247" t="s">
        <v>1264</v>
      </c>
      <c r="D657" s="253">
        <v>9</v>
      </c>
      <c r="E657" s="253">
        <v>11</v>
      </c>
      <c r="F657" s="45">
        <f t="shared" si="167"/>
        <v>122.22222222222223</v>
      </c>
    </row>
    <row r="658" spans="1:6" ht="24" x14ac:dyDescent="0.2">
      <c r="A658" s="63" t="s">
        <v>582</v>
      </c>
      <c r="B658" s="64" t="s">
        <v>1265</v>
      </c>
      <c r="C658" s="247" t="s">
        <v>1266</v>
      </c>
      <c r="D658" s="253">
        <v>0</v>
      </c>
      <c r="E658" s="253"/>
      <c r="F658" s="45" t="str">
        <f t="shared" si="167"/>
        <v>-</v>
      </c>
    </row>
    <row r="659" spans="1:6" ht="12.75" customHeight="1" x14ac:dyDescent="0.2">
      <c r="A659" s="63" t="s">
        <v>582</v>
      </c>
      <c r="B659" s="64" t="s">
        <v>1267</v>
      </c>
      <c r="C659" s="247" t="s">
        <v>1268</v>
      </c>
      <c r="D659" s="253">
        <v>10</v>
      </c>
      <c r="E659" s="253">
        <v>10</v>
      </c>
      <c r="F659" s="45">
        <f t="shared" si="167"/>
        <v>100</v>
      </c>
    </row>
    <row r="660" spans="1:6" ht="12.75" customHeight="1" x14ac:dyDescent="0.2">
      <c r="A660" s="63" t="s">
        <v>582</v>
      </c>
      <c r="B660" s="64" t="s">
        <v>1269</v>
      </c>
      <c r="C660" s="247" t="s">
        <v>1270</v>
      </c>
      <c r="D660" s="253">
        <v>0</v>
      </c>
      <c r="E660" s="253"/>
      <c r="F660" s="45" t="str">
        <f t="shared" si="167"/>
        <v>-</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c r="E663" s="192"/>
      <c r="F663" s="71" t="str">
        <f t="shared" si="167"/>
        <v>-</v>
      </c>
    </row>
    <row r="664" spans="1:6" ht="12.75" customHeight="1" x14ac:dyDescent="0.2">
      <c r="A664" s="70" t="s">
        <v>1278</v>
      </c>
      <c r="B664" s="65" t="s">
        <v>1279</v>
      </c>
      <c r="C664" s="277" t="s">
        <v>1278</v>
      </c>
      <c r="D664" s="192"/>
      <c r="E664" s="192"/>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c r="E666" s="192"/>
      <c r="F666" s="71" t="str">
        <f t="shared" si="167"/>
        <v>-</v>
      </c>
    </row>
    <row r="667" spans="1:6" ht="12.75" customHeight="1" x14ac:dyDescent="0.2">
      <c r="A667" s="70">
        <v>61453</v>
      </c>
      <c r="B667" s="65" t="s">
        <v>1284</v>
      </c>
      <c r="C667" s="278" t="s">
        <v>1285</v>
      </c>
      <c r="D667" s="192">
        <v>0</v>
      </c>
      <c r="E667" s="192">
        <v>321.79000000000002</v>
      </c>
      <c r="F667" s="71" t="str">
        <f t="shared" si="167"/>
        <v>-</v>
      </c>
    </row>
    <row r="668" spans="1:6" ht="12.75" customHeight="1" x14ac:dyDescent="0.2">
      <c r="A668" s="70" t="s">
        <v>1286</v>
      </c>
      <c r="B668" s="65" t="s">
        <v>1287</v>
      </c>
      <c r="C668" s="277" t="s">
        <v>1286</v>
      </c>
      <c r="D668" s="192"/>
      <c r="E668" s="192"/>
      <c r="F668" s="71" t="str">
        <f t="shared" si="167"/>
        <v>-</v>
      </c>
    </row>
    <row r="669" spans="1:6" ht="12.75" customHeight="1" x14ac:dyDescent="0.2">
      <c r="A669" s="63">
        <v>63311</v>
      </c>
      <c r="B669" s="64" t="s">
        <v>1288</v>
      </c>
      <c r="C669" s="247" t="s">
        <v>1289</v>
      </c>
      <c r="D669" s="194">
        <v>471550.25</v>
      </c>
      <c r="E669" s="194">
        <v>113376</v>
      </c>
      <c r="F669" s="45">
        <f t="shared" si="167"/>
        <v>24.043248837213003</v>
      </c>
    </row>
    <row r="670" spans="1:6" ht="12.75" customHeight="1" x14ac:dyDescent="0.2">
      <c r="A670" s="63">
        <v>63312</v>
      </c>
      <c r="B670" s="64" t="s">
        <v>1290</v>
      </c>
      <c r="C670" s="247" t="s">
        <v>1291</v>
      </c>
      <c r="D670" s="194">
        <v>0</v>
      </c>
      <c r="E670" s="194"/>
      <c r="F670" s="45" t="str">
        <f t="shared" si="167"/>
        <v>-</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6418.1</v>
      </c>
      <c r="E672" s="194">
        <v>28287.55</v>
      </c>
      <c r="F672" s="45">
        <f t="shared" si="167"/>
        <v>440.74648260388585</v>
      </c>
    </row>
    <row r="673" spans="1:6" ht="12.75" customHeight="1" x14ac:dyDescent="0.2">
      <c r="A673" s="63">
        <v>63321</v>
      </c>
      <c r="B673" s="64" t="s">
        <v>1296</v>
      </c>
      <c r="C673" s="247" t="s">
        <v>1297</v>
      </c>
      <c r="D673" s="194">
        <v>102376.42</v>
      </c>
      <c r="E673" s="194">
        <v>327544.38</v>
      </c>
      <c r="F673" s="45">
        <f t="shared" si="167"/>
        <v>319.94123256116984</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476.94</v>
      </c>
      <c r="E680" s="192">
        <v>0</v>
      </c>
      <c r="F680" s="71">
        <f t="shared" si="167"/>
        <v>0</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0</v>
      </c>
      <c r="E683" s="192"/>
      <c r="F683" s="71" t="str">
        <f t="shared" si="167"/>
        <v>-</v>
      </c>
    </row>
    <row r="684" spans="1:6" ht="24" x14ac:dyDescent="0.2">
      <c r="A684" s="70">
        <v>63613</v>
      </c>
      <c r="B684" s="182" t="s">
        <v>1318</v>
      </c>
      <c r="C684" s="278" t="s">
        <v>1319</v>
      </c>
      <c r="D684" s="192">
        <v>0</v>
      </c>
      <c r="E684" s="192"/>
      <c r="F684" s="71" t="str">
        <f t="shared" si="167"/>
        <v>-</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c r="F702" s="71" t="str">
        <f t="shared" si="167"/>
        <v>-</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19360</v>
      </c>
      <c r="E706" s="192">
        <v>19364.150000000001</v>
      </c>
      <c r="F706" s="71">
        <f t="shared" si="167"/>
        <v>100.02143595041323</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c r="E711" s="192"/>
      <c r="F711" s="71" t="str">
        <f t="shared" si="167"/>
        <v>-</v>
      </c>
    </row>
    <row r="712" spans="1:6" ht="12.75" customHeight="1" x14ac:dyDescent="0.2">
      <c r="A712" s="70" t="s">
        <v>1359</v>
      </c>
      <c r="B712" s="65" t="s">
        <v>1360</v>
      </c>
      <c r="C712" s="277" t="s">
        <v>1359</v>
      </c>
      <c r="D712" s="192"/>
      <c r="E712" s="192"/>
      <c r="F712" s="71" t="str">
        <f t="shared" si="167"/>
        <v>-</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c r="E722" s="192"/>
      <c r="F722" s="71" t="str">
        <f t="shared" si="167"/>
        <v>-</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v>0</v>
      </c>
      <c r="E724" s="192"/>
      <c r="F724" s="71" t="str">
        <f t="shared" si="167"/>
        <v>-</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v>0</v>
      </c>
      <c r="E732" s="192"/>
      <c r="F732" s="71" t="str">
        <f t="shared" si="167"/>
        <v>-</v>
      </c>
    </row>
    <row r="733" spans="1:6" ht="12.75" customHeight="1" x14ac:dyDescent="0.2">
      <c r="A733" s="70">
        <v>31215</v>
      </c>
      <c r="B733" s="65" t="s">
        <v>1396</v>
      </c>
      <c r="C733" s="278" t="s">
        <v>1397</v>
      </c>
      <c r="D733" s="192">
        <v>0</v>
      </c>
      <c r="E733" s="192"/>
      <c r="F733" s="71" t="str">
        <f t="shared" si="167"/>
        <v>-</v>
      </c>
    </row>
    <row r="734" spans="1:6" ht="12.75" customHeight="1" x14ac:dyDescent="0.2">
      <c r="A734" s="70">
        <v>32121</v>
      </c>
      <c r="B734" s="65" t="s">
        <v>1398</v>
      </c>
      <c r="C734" s="278" t="s">
        <v>1399</v>
      </c>
      <c r="D734" s="192">
        <v>5671.16</v>
      </c>
      <c r="E734" s="192">
        <v>5736.96</v>
      </c>
      <c r="F734" s="71">
        <f t="shared" si="167"/>
        <v>101.16025645546942</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0</v>
      </c>
      <c r="E736" s="194"/>
      <c r="F736" s="45" t="str">
        <f t="shared" si="167"/>
        <v>-</v>
      </c>
    </row>
    <row r="737" spans="1:6" ht="12.75" customHeight="1" x14ac:dyDescent="0.2">
      <c r="A737" s="63" t="s">
        <v>1404</v>
      </c>
      <c r="B737" s="64" t="s">
        <v>1405</v>
      </c>
      <c r="C737" s="247" t="s">
        <v>1404</v>
      </c>
      <c r="D737" s="194">
        <v>0</v>
      </c>
      <c r="E737" s="194"/>
      <c r="F737" s="45" t="str">
        <f t="shared" si="167"/>
        <v>-</v>
      </c>
    </row>
    <row r="738" spans="1:6" ht="12.75" customHeight="1" x14ac:dyDescent="0.2">
      <c r="A738" s="63" t="s">
        <v>1406</v>
      </c>
      <c r="B738" s="64" t="s">
        <v>1407</v>
      </c>
      <c r="C738" s="247" t="s">
        <v>1406</v>
      </c>
      <c r="D738" s="194">
        <v>11950.93</v>
      </c>
      <c r="E738" s="194">
        <v>25523.95</v>
      </c>
      <c r="F738" s="45">
        <f t="shared" si="167"/>
        <v>213.57291859294634</v>
      </c>
    </row>
    <row r="739" spans="1:6" ht="12.75" customHeight="1" x14ac:dyDescent="0.2">
      <c r="A739" s="70" t="s">
        <v>1408</v>
      </c>
      <c r="B739" s="65" t="s">
        <v>1409</v>
      </c>
      <c r="C739" s="278" t="s">
        <v>1408</v>
      </c>
      <c r="D739" s="192">
        <v>0</v>
      </c>
      <c r="E739" s="192"/>
      <c r="F739" s="71" t="str">
        <f t="shared" si="167"/>
        <v>-</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29966.880000000001</v>
      </c>
      <c r="E741" s="192">
        <v>63685.25</v>
      </c>
      <c r="F741" s="71">
        <f t="shared" ref="F741:F1006" si="169">IF(D741&lt;&gt;0,IF(E741/D741&gt;=100,"&gt;&gt;100",E741/D741*100),"-")</f>
        <v>212.51878740796505</v>
      </c>
    </row>
    <row r="742" spans="1:6" ht="12.75" customHeight="1" x14ac:dyDescent="0.2">
      <c r="A742" s="70" t="s">
        <v>1414</v>
      </c>
      <c r="B742" s="65" t="s">
        <v>1415</v>
      </c>
      <c r="C742" s="278" t="s">
        <v>1414</v>
      </c>
      <c r="D742" s="192">
        <v>0</v>
      </c>
      <c r="E742" s="192"/>
      <c r="F742" s="71" t="str">
        <f t="shared" si="169"/>
        <v>-</v>
      </c>
    </row>
    <row r="743" spans="1:6" ht="12.75" customHeight="1" x14ac:dyDescent="0.2">
      <c r="A743" s="70" t="s">
        <v>1416</v>
      </c>
      <c r="B743" s="65" t="s">
        <v>1417</v>
      </c>
      <c r="C743" s="277" t="s">
        <v>1416</v>
      </c>
      <c r="D743" s="192"/>
      <c r="E743" s="192"/>
      <c r="F743" s="71" t="str">
        <f t="shared" ref="F743:F744" si="170">IF(D743&lt;&gt;0,IF(E743/D743&gt;=100,"&gt;&gt;100",E743/D743*100),"-")</f>
        <v>-</v>
      </c>
    </row>
    <row r="744" spans="1:6" ht="12.75" customHeight="1" x14ac:dyDescent="0.2">
      <c r="A744" s="70" t="s">
        <v>1418</v>
      </c>
      <c r="B744" s="65" t="s">
        <v>1419</v>
      </c>
      <c r="C744" s="277" t="s">
        <v>1418</v>
      </c>
      <c r="D744" s="192"/>
      <c r="E744" s="192"/>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8011.3</v>
      </c>
      <c r="E777" s="192">
        <v>5804.08</v>
      </c>
      <c r="F777" s="71">
        <f t="shared" si="169"/>
        <v>72.448666258909284</v>
      </c>
    </row>
    <row r="778" spans="1:6" ht="12.75" customHeight="1" x14ac:dyDescent="0.2">
      <c r="A778" s="70">
        <v>35232</v>
      </c>
      <c r="B778" s="65" t="s">
        <v>1486</v>
      </c>
      <c r="C778" s="278" t="s">
        <v>1487</v>
      </c>
      <c r="D778" s="192">
        <v>16469.18</v>
      </c>
      <c r="E778" s="192">
        <v>21228.42</v>
      </c>
      <c r="F778" s="71">
        <f t="shared" si="169"/>
        <v>128.89785648101483</v>
      </c>
    </row>
    <row r="779" spans="1:6" ht="12.75" customHeight="1" x14ac:dyDescent="0.2">
      <c r="A779" s="70">
        <v>36313</v>
      </c>
      <c r="B779" s="65" t="s">
        <v>1488</v>
      </c>
      <c r="C779" s="278" t="s">
        <v>1489</v>
      </c>
      <c r="D779" s="192">
        <v>2802.6</v>
      </c>
      <c r="E779" s="192"/>
      <c r="F779" s="71">
        <f t="shared" si="169"/>
        <v>0</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5834.98</v>
      </c>
      <c r="E782" s="192">
        <v>4474.87</v>
      </c>
      <c r="F782" s="71">
        <f t="shared" si="169"/>
        <v>76.69040853610467</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24547.9</v>
      </c>
      <c r="E787" s="192">
        <v>28801.68</v>
      </c>
      <c r="F787" s="71">
        <f t="shared" si="169"/>
        <v>117.32848838393508</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0</v>
      </c>
      <c r="E843" s="194"/>
      <c r="F843" s="45" t="str">
        <f t="shared" si="169"/>
        <v>-</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21003.47</v>
      </c>
      <c r="E846" s="194">
        <v>34328.1</v>
      </c>
      <c r="F846" s="45">
        <f t="shared" si="169"/>
        <v>163.44013632033182</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c r="F848" s="45" t="str">
        <f t="shared" si="169"/>
        <v>-</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53565.34</v>
      </c>
      <c r="E850" s="194">
        <v>73992.679999999993</v>
      </c>
      <c r="F850" s="45">
        <f t="shared" si="169"/>
        <v>138.1353688784576</v>
      </c>
    </row>
    <row r="851" spans="1:6" ht="12.75" customHeight="1" x14ac:dyDescent="0.2">
      <c r="A851" s="63">
        <v>37221</v>
      </c>
      <c r="B851" s="64" t="s">
        <v>1631</v>
      </c>
      <c r="C851" s="247" t="s">
        <v>1632</v>
      </c>
      <c r="D851" s="194">
        <v>3796.92</v>
      </c>
      <c r="E851" s="194">
        <v>3474.54</v>
      </c>
      <c r="F851" s="45">
        <f t="shared" si="169"/>
        <v>91.509433962264154</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920.45</v>
      </c>
      <c r="E855" s="194">
        <v>14119.74</v>
      </c>
      <c r="F855" s="45">
        <f t="shared" si="169"/>
        <v>1534.004019772937</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37627.97</v>
      </c>
      <c r="E857" s="194">
        <v>73033.52</v>
      </c>
      <c r="F857" s="45">
        <f t="shared" si="169"/>
        <v>194.0937021051096</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68" t="s">
        <v>1948</v>
      </c>
      <c r="B1010" s="369"/>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162" zoomScaleNormal="100" workbookViewId="0">
      <selection activeCell="E382" sqref="E382"/>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1980</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1989</v>
      </c>
      <c r="E3" s="308" t="s">
        <v>1990</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2130</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6334482.75</v>
      </c>
      <c r="E6" s="180">
        <f t="shared" si="0"/>
        <v>7030498.3499999996</v>
      </c>
      <c r="F6" s="181">
        <f t="shared" ref="F6:F298" si="1">IF(D6&gt;0,IF(E6/D6&gt;=100,"&gt;&gt;100",E6/D6*100),"-")</f>
        <v>110.98772587232951</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5606644.2300000004</v>
      </c>
      <c r="E7" s="79">
        <f t="shared" si="2"/>
        <v>6166343.1699999999</v>
      </c>
      <c r="F7" s="71">
        <f t="shared" si="1"/>
        <v>109.98277966354928</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238295.24</v>
      </c>
      <c r="E8" s="79">
        <f>E9+E10-E11</f>
        <v>456426.95</v>
      </c>
      <c r="F8" s="71">
        <f t="shared" si="1"/>
        <v>191.53842519053256</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238295.24</v>
      </c>
      <c r="E9" s="192">
        <v>314196.75</v>
      </c>
      <c r="F9" s="71">
        <f t="shared" si="1"/>
        <v>131.85187836735639</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0</v>
      </c>
      <c r="E10" s="192">
        <v>142230.20000000001</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5357214.9400000004</v>
      </c>
      <c r="E12" s="79">
        <f t="shared" si="3"/>
        <v>5706908.4199999999</v>
      </c>
      <c r="F12" s="71">
        <f t="shared" si="1"/>
        <v>106.5275237957878</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4670592.63</v>
      </c>
      <c r="E13" s="79">
        <f t="shared" si="4"/>
        <v>4960513.5499999989</v>
      </c>
      <c r="F13" s="71">
        <f t="shared" si="1"/>
        <v>106.20736902074886</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638</v>
      </c>
      <c r="C14" s="134" t="s">
        <v>2147</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640</v>
      </c>
      <c r="C15" s="134" t="s">
        <v>2148</v>
      </c>
      <c r="D15" s="192">
        <v>3469058.28</v>
      </c>
      <c r="E15" s="192">
        <v>3560470.57</v>
      </c>
      <c r="F15" s="71">
        <f t="shared" si="1"/>
        <v>102.63507507288116</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642</v>
      </c>
      <c r="C16" s="134" t="s">
        <v>2149</v>
      </c>
      <c r="D16" s="192">
        <v>1865596.99</v>
      </c>
      <c r="E16" s="192">
        <v>1865896.99</v>
      </c>
      <c r="F16" s="71">
        <f t="shared" si="1"/>
        <v>100.01608064344059</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644</v>
      </c>
      <c r="C17" s="134" t="s">
        <v>2150</v>
      </c>
      <c r="D17" s="192">
        <v>1010596.5</v>
      </c>
      <c r="E17" s="192">
        <v>1204102.8899999999</v>
      </c>
      <c r="F17" s="71">
        <f t="shared" si="1"/>
        <v>119.14773997337215</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1674659.14</v>
      </c>
      <c r="E18" s="192">
        <v>1669956.9</v>
      </c>
      <c r="F18" s="71">
        <f t="shared" si="1"/>
        <v>99.719212113815587</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266111.18999999994</v>
      </c>
      <c r="E19" s="79">
        <f t="shared" si="5"/>
        <v>300259.90000000002</v>
      </c>
      <c r="F19" s="71">
        <f t="shared" si="1"/>
        <v>112.8324968220991</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648</v>
      </c>
      <c r="C20" s="134" t="s">
        <v>2155</v>
      </c>
      <c r="D20" s="192">
        <v>130571.16</v>
      </c>
      <c r="E20" s="192">
        <v>132561.65</v>
      </c>
      <c r="F20" s="71">
        <f t="shared" si="1"/>
        <v>101.52444843103177</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741</v>
      </c>
      <c r="C21" s="134" t="s">
        <v>2156</v>
      </c>
      <c r="D21" s="192">
        <v>21091.13</v>
      </c>
      <c r="E21" s="192">
        <v>21091.13</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652</v>
      </c>
      <c r="C22" s="134" t="s">
        <v>2157</v>
      </c>
      <c r="D22" s="192">
        <v>41906.720000000001</v>
      </c>
      <c r="E22" s="192">
        <v>48189.22</v>
      </c>
      <c r="F22" s="71">
        <f t="shared" si="1"/>
        <v>114.99162902751634</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654</v>
      </c>
      <c r="C23" s="134" t="s">
        <v>2158</v>
      </c>
      <c r="D23" s="192">
        <v>4033.45</v>
      </c>
      <c r="E23" s="192">
        <v>4033.45</v>
      </c>
      <c r="F23" s="71">
        <f t="shared" si="1"/>
        <v>100</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0</v>
      </c>
      <c r="E24" s="192"/>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658</v>
      </c>
      <c r="C25" s="134" t="s">
        <v>2161</v>
      </c>
      <c r="D25" s="192">
        <v>4609.6000000000004</v>
      </c>
      <c r="E25" s="192">
        <v>4609.6000000000004</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660</v>
      </c>
      <c r="C26" s="134" t="s">
        <v>2162</v>
      </c>
      <c r="D26" s="192">
        <v>306526.55</v>
      </c>
      <c r="E26" s="192">
        <v>328243.68</v>
      </c>
      <c r="F26" s="71">
        <f t="shared" si="1"/>
        <v>107.08490993683908</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663</v>
      </c>
      <c r="C27" s="134" t="s">
        <v>2163</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242627.42</v>
      </c>
      <c r="E28" s="192">
        <v>238468.83</v>
      </c>
      <c r="F28" s="71">
        <f t="shared" si="1"/>
        <v>98.286018126063396</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65777.56</v>
      </c>
      <c r="E29" s="79">
        <f t="shared" si="6"/>
        <v>61323.649999999994</v>
      </c>
      <c r="F29" s="71">
        <f t="shared" si="1"/>
        <v>93.228830622479762</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666</v>
      </c>
      <c r="C30" s="134" t="s">
        <v>2168</v>
      </c>
      <c r="D30" s="192">
        <v>76611.95</v>
      </c>
      <c r="E30" s="192">
        <v>76611.95</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670</v>
      </c>
      <c r="C32" s="134" t="s">
        <v>2171</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672</v>
      </c>
      <c r="C33" s="134" t="s">
        <v>2172</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10834.39</v>
      </c>
      <c r="E34" s="192">
        <v>15288.3</v>
      </c>
      <c r="F34" s="71">
        <f t="shared" si="1"/>
        <v>141.10900567544641</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37941.980000000003</v>
      </c>
      <c r="E35" s="79">
        <f t="shared" si="7"/>
        <v>40411.980000000003</v>
      </c>
      <c r="F35" s="71">
        <f t="shared" si="1"/>
        <v>106.50993964996027</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757</v>
      </c>
      <c r="C36" s="134" t="s">
        <v>2177</v>
      </c>
      <c r="D36" s="192">
        <v>2440.11</v>
      </c>
      <c r="E36" s="192">
        <v>2440.11</v>
      </c>
      <c r="F36" s="71">
        <f t="shared" si="1"/>
        <v>100</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678</v>
      </c>
      <c r="C37" s="134" t="s">
        <v>2178</v>
      </c>
      <c r="D37" s="192">
        <v>37971.870000000003</v>
      </c>
      <c r="E37" s="192">
        <v>0</v>
      </c>
      <c r="F37" s="71">
        <f t="shared" si="1"/>
        <v>0</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680</v>
      </c>
      <c r="C38" s="134" t="s">
        <v>2179</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682</v>
      </c>
      <c r="C39" s="134" t="s">
        <v>2180</v>
      </c>
      <c r="D39" s="192">
        <v>0</v>
      </c>
      <c r="E39" s="192">
        <v>37971.870000000003</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2470</v>
      </c>
      <c r="E40" s="192"/>
      <c r="F40" s="71">
        <f t="shared" si="1"/>
        <v>0</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686</v>
      </c>
      <c r="C42" s="134" t="s">
        <v>2185</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688</v>
      </c>
      <c r="C43" s="134" t="s">
        <v>2186</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316791.58</v>
      </c>
      <c r="E45" s="79">
        <f t="shared" si="9"/>
        <v>344399.34</v>
      </c>
      <c r="F45" s="71">
        <f t="shared" si="1"/>
        <v>108.71480233155187</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692</v>
      </c>
      <c r="C46" s="134" t="s">
        <v>2191</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19645.740000000002</v>
      </c>
      <c r="E47" s="192">
        <v>25045.74</v>
      </c>
      <c r="F47" s="71">
        <f t="shared" si="1"/>
        <v>127.4868750171793</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696</v>
      </c>
      <c r="C48" s="134" t="s">
        <v>2194</v>
      </c>
      <c r="D48" s="192">
        <v>318389.39</v>
      </c>
      <c r="E48" s="192">
        <v>322464.39</v>
      </c>
      <c r="F48" s="71">
        <f t="shared" si="1"/>
        <v>101.27987933266243</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698</v>
      </c>
      <c r="C49" s="134" t="s">
        <v>2195</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21243.55</v>
      </c>
      <c r="E50" s="192">
        <v>3110.79</v>
      </c>
      <c r="F50" s="71">
        <f t="shared" si="1"/>
        <v>14.643456484438808</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33234.89</v>
      </c>
      <c r="E54" s="192">
        <v>46104.66</v>
      </c>
      <c r="F54" s="71">
        <f t="shared" si="1"/>
        <v>138.72367262235562</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33234.89</v>
      </c>
      <c r="E55" s="192">
        <v>46104.66</v>
      </c>
      <c r="F55" s="71">
        <f t="shared" si="1"/>
        <v>138.72367262235562</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8126.25</v>
      </c>
      <c r="E56" s="79">
        <f t="shared" si="11"/>
        <v>0</v>
      </c>
      <c r="F56" s="71">
        <f t="shared" si="1"/>
        <v>0</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8126.25</v>
      </c>
      <c r="E57" s="192">
        <v>0</v>
      </c>
      <c r="F57" s="71">
        <f t="shared" si="1"/>
        <v>0</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3007.8</v>
      </c>
      <c r="E63" s="79">
        <f>SUM(E64:E68)</f>
        <v>3007.8</v>
      </c>
      <c r="F63" s="71">
        <f>IF(D63&gt;0,IF(E63/D63&gt;=100,"&gt;&gt;100",E63/D63*100),"-")</f>
        <v>100</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3007.8</v>
      </c>
      <c r="E67" s="192">
        <v>3007.8</v>
      </c>
      <c r="F67" s="71">
        <f t="shared" si="1"/>
        <v>100</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727838.5199999999</v>
      </c>
      <c r="E69" s="79">
        <f>E70+E82+E88+E119+E135+E147+E165+E171</f>
        <v>864155.17999999993</v>
      </c>
      <c r="F69" s="71">
        <f t="shared" si="1"/>
        <v>118.7289702666465</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159147.16</v>
      </c>
      <c r="E70" s="79">
        <f t="shared" si="12"/>
        <v>374508.57999999996</v>
      </c>
      <c r="F70" s="71">
        <f t="shared" si="1"/>
        <v>235.32218859576255</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158693.68</v>
      </c>
      <c r="E71" s="79">
        <f t="shared" si="13"/>
        <v>374009.11</v>
      </c>
      <c r="F71" s="71">
        <f t="shared" si="1"/>
        <v>235.67990231242985</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158693.68</v>
      </c>
      <c r="E73" s="192">
        <v>374009.11</v>
      </c>
      <c r="F73" s="71">
        <f t="shared" si="1"/>
        <v>235.67990231242985</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453.48</v>
      </c>
      <c r="E80" s="192">
        <v>499.47</v>
      </c>
      <c r="F80" s="71">
        <f t="shared" si="1"/>
        <v>110.14157184440327</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85056.2</v>
      </c>
      <c r="E82" s="79">
        <f>SUM(E83:E85)-E86+E87</f>
        <v>31165.23</v>
      </c>
      <c r="F82" s="71">
        <f t="shared" si="1"/>
        <v>36.640750468513758</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85056.2</v>
      </c>
      <c r="E87" s="192">
        <v>31165.23</v>
      </c>
      <c r="F87" s="71">
        <f t="shared" si="1"/>
        <v>36.640750468513758</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385385</v>
      </c>
      <c r="E135" s="79">
        <f t="shared" si="21"/>
        <v>365385.9</v>
      </c>
      <c r="F135" s="71">
        <f t="shared" si="1"/>
        <v>94.810617953475102</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385385</v>
      </c>
      <c r="E136" s="79">
        <f t="shared" si="22"/>
        <v>365385.9</v>
      </c>
      <c r="F136" s="71">
        <f t="shared" si="1"/>
        <v>94.810617953475102</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922</v>
      </c>
      <c r="C137" s="134" t="s">
        <v>2364</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924</v>
      </c>
      <c r="C138" s="134" t="s">
        <v>2365</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926</v>
      </c>
      <c r="C139" s="134" t="s">
        <v>2366</v>
      </c>
      <c r="D139" s="192">
        <v>385385</v>
      </c>
      <c r="E139" s="192">
        <v>0</v>
      </c>
      <c r="F139" s="71">
        <f t="shared" si="1"/>
        <v>0</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1132</v>
      </c>
      <c r="C140" s="134" t="s">
        <v>2367</v>
      </c>
      <c r="D140" s="192">
        <v>0</v>
      </c>
      <c r="E140" s="192">
        <v>365385.9</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1136</v>
      </c>
      <c r="C141" s="134" t="s">
        <v>2368</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938</v>
      </c>
      <c r="C142" s="134" t="s">
        <v>2369</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1138</v>
      </c>
      <c r="C144" s="134" t="s">
        <v>2372</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940</v>
      </c>
      <c r="C145" s="134" t="s">
        <v>2373</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89242.34</v>
      </c>
      <c r="E147" s="79">
        <f t="shared" si="24"/>
        <v>90190.01</v>
      </c>
      <c r="F147" s="71">
        <f t="shared" si="1"/>
        <v>101.06190626556857</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14760.45</v>
      </c>
      <c r="E148" s="192">
        <v>22446.57</v>
      </c>
      <c r="F148" s="71">
        <f t="shared" si="1"/>
        <v>152.07239616678351</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47548.35</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v>47548.35</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31892.85</v>
      </c>
      <c r="E159" s="192">
        <v>2754.82</v>
      </c>
      <c r="F159" s="71">
        <f t="shared" si="1"/>
        <v>8.6377354171859846</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40692.129999999997</v>
      </c>
      <c r="E160" s="192">
        <v>19762.95</v>
      </c>
      <c r="F160" s="71">
        <f t="shared" si="1"/>
        <v>48.567007920204723</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1896.91</v>
      </c>
      <c r="E161" s="192">
        <v>316.12</v>
      </c>
      <c r="F161" s="71">
        <f t="shared" si="1"/>
        <v>16.66499728505833</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v>180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v>2818.8</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9007.82</v>
      </c>
      <c r="E165" s="79">
        <f t="shared" si="26"/>
        <v>2905.46</v>
      </c>
      <c r="F165" s="71">
        <f t="shared" si="1"/>
        <v>32.254862996818325</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9007.82</v>
      </c>
      <c r="E167" s="192">
        <v>2905.46</v>
      </c>
      <c r="F167" s="71">
        <f t="shared" si="1"/>
        <v>32.254862996818325</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2424</v>
      </c>
      <c r="C171" s="134" t="s">
        <v>1252</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0</v>
      </c>
      <c r="E174" s="192">
        <v>0</v>
      </c>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2431</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6334482.75</v>
      </c>
      <c r="E176" s="79">
        <f>E177+E251</f>
        <v>7030498.3499999996</v>
      </c>
      <c r="F176" s="71">
        <f t="shared" si="1"/>
        <v>110.98772587232951</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138803.01</v>
      </c>
      <c r="E177" s="79">
        <f>E178+E197+E203+E219+E247+E248</f>
        <v>266044.09999999998</v>
      </c>
      <c r="F177" s="71">
        <f t="shared" si="1"/>
        <v>191.67026709291099</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138803.01</v>
      </c>
      <c r="E178" s="79">
        <f>SUM(E179:E181)+E185+E186+SUM(E194:E196)</f>
        <v>88670.11</v>
      </c>
      <c r="F178" s="71">
        <f t="shared" si="1"/>
        <v>63.88197921644494</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18084.55</v>
      </c>
      <c r="E179" s="192">
        <v>21439.84</v>
      </c>
      <c r="F179" s="71">
        <f t="shared" si="1"/>
        <v>118.55335078838014</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56826.22</v>
      </c>
      <c r="E180" s="192">
        <v>45705.09</v>
      </c>
      <c r="F180" s="71">
        <f t="shared" si="1"/>
        <v>80.429579866477113</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1636.99</v>
      </c>
      <c r="E181" s="79">
        <f t="shared" si="28"/>
        <v>869.6</v>
      </c>
      <c r="F181" s="71">
        <f t="shared" si="1"/>
        <v>53.121888343850607</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1636.99</v>
      </c>
      <c r="E182" s="192">
        <v>0</v>
      </c>
      <c r="F182" s="71">
        <f t="shared" si="1"/>
        <v>0</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0</v>
      </c>
      <c r="E184" s="192">
        <v>869.6</v>
      </c>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567.78</v>
      </c>
      <c r="E185" s="192">
        <v>2067.87</v>
      </c>
      <c r="F185" s="71">
        <f t="shared" si="1"/>
        <v>364.20268413822259</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5773.77</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v>0</v>
      </c>
      <c r="E189" s="192">
        <v>5773.77</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1531.14</v>
      </c>
      <c r="E194" s="192">
        <v>1255.9100000000001</v>
      </c>
      <c r="F194" s="71">
        <f t="shared" si="1"/>
        <v>82.024504617474562</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7207.93</v>
      </c>
      <c r="E195" s="192">
        <v>3012.47</v>
      </c>
      <c r="F195" s="71">
        <f t="shared" si="1"/>
        <v>41.793829851288784</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52948.4</v>
      </c>
      <c r="E196" s="192">
        <v>8545.56</v>
      </c>
      <c r="F196" s="71">
        <f t="shared" si="1"/>
        <v>16.13941120033844</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0</v>
      </c>
      <c r="E197" s="79">
        <f>SUM(E198:E202)</f>
        <v>167299.81</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0</v>
      </c>
      <c r="E199" s="192">
        <v>165574.81</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v>0</v>
      </c>
      <c r="E202" s="192">
        <v>1725</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0</v>
      </c>
      <c r="E247" s="192">
        <v>10074.18</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6195679.7400000002</v>
      </c>
      <c r="E251" s="79">
        <f>+E252+E255-E264+E274+E291</f>
        <v>6764454.25</v>
      </c>
      <c r="F251" s="71">
        <f t="shared" si="1"/>
        <v>109.1801793163699</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6173468.7999999998</v>
      </c>
      <c r="E252" s="79">
        <f>E253-E254</f>
        <v>6591530.54</v>
      </c>
      <c r="F252" s="71">
        <f t="shared" si="1"/>
        <v>106.7719098215901</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6173468.7999999998</v>
      </c>
      <c r="E253" s="192">
        <v>6591530.54</v>
      </c>
      <c r="F253" s="71">
        <f t="shared" si="1"/>
        <v>106.7719098215901</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22210.94</v>
      </c>
      <c r="E255" s="79">
        <f>E256-E260</f>
        <v>82583.060000000056</v>
      </c>
      <c r="F255" s="71">
        <f t="shared" si="1"/>
        <v>371.81253922616537</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22210.94</v>
      </c>
      <c r="E256" s="79">
        <f>SUM(E257:E259)</f>
        <v>770827.42</v>
      </c>
      <c r="F256" s="71">
        <f t="shared" si="1"/>
        <v>3470.4853554149445</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22210.94</v>
      </c>
      <c r="E257" s="192">
        <v>770827.42</v>
      </c>
      <c r="F257" s="71">
        <f t="shared" si="1"/>
        <v>3470.4853554149445</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0</v>
      </c>
      <c r="E260" s="79">
        <f>SUM(E261:E263)</f>
        <v>688244.36</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0</v>
      </c>
      <c r="E262" s="192">
        <v>688244.36</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0</v>
      </c>
      <c r="E274" s="79">
        <f>SUM(E275:E277)+SUM(E286:E290)</f>
        <v>87435.19</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v>0</v>
      </c>
      <c r="E275" s="192">
        <v>19627.77</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47548.35</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v>0</v>
      </c>
      <c r="E279" s="192">
        <v>47548.35</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0</v>
      </c>
      <c r="E287" s="192">
        <v>19762.95</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0</v>
      </c>
      <c r="E288" s="192">
        <v>316.12</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v>0</v>
      </c>
      <c r="E290" s="192">
        <v>180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0</v>
      </c>
      <c r="E291" s="79">
        <f>SUM(E292:E295)</f>
        <v>2905.46</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v>0</v>
      </c>
      <c r="E292" s="192">
        <v>2905.46</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0</v>
      </c>
      <c r="E297" s="79">
        <f t="shared" si="42"/>
        <v>1872733.94</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0</v>
      </c>
      <c r="E298" s="193">
        <v>1872733.94</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1254</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89242.34</v>
      </c>
      <c r="E302" s="192">
        <v>93008.81</v>
      </c>
      <c r="F302" s="71">
        <f t="shared" si="43"/>
        <v>104.22049668352489</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0</v>
      </c>
      <c r="E303" s="192">
        <v>0</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9007.82</v>
      </c>
      <c r="E305" s="192">
        <v>2905.46</v>
      </c>
      <c r="F305" s="71">
        <f t="shared" si="43"/>
        <v>32.254862996818325</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0</v>
      </c>
      <c r="E308" s="192">
        <v>0</v>
      </c>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v>317.60000000000002</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85056.2</v>
      </c>
      <c r="E311" s="192">
        <v>30847.63</v>
      </c>
      <c r="F311" s="71">
        <f t="shared" si="43"/>
        <v>36.267350293100328</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100533.67</v>
      </c>
      <c r="E336" s="192">
        <v>24488.51</v>
      </c>
      <c r="F336" s="71">
        <f t="shared" si="43"/>
        <v>24.35851590815296</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38269.339999999997</v>
      </c>
      <c r="E337" s="192">
        <v>64181.599999999999</v>
      </c>
      <c r="F337" s="71">
        <f t="shared" si="43"/>
        <v>167.71023487731955</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v>167299.81</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v>7308.28</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v>0</v>
      </c>
      <c r="E367" s="192">
        <v>10074.18</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v>0</v>
      </c>
      <c r="E389" s="192">
        <v>475000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v>0</v>
      </c>
      <c r="E392" s="288">
        <v>126878.88</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v>0</v>
      </c>
      <c r="E393" s="288">
        <v>404081.99</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v>0</v>
      </c>
      <c r="E394" s="288">
        <v>33000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v>0</v>
      </c>
      <c r="E396" s="288">
        <v>699810.87</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v>0</v>
      </c>
      <c r="E397" s="284">
        <v>133962.20000000001</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97" workbookViewId="0">
      <selection activeCell="E141" sqref="E141"/>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2832</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955758.99</v>
      </c>
      <c r="E5" s="58">
        <f t="shared" si="0"/>
        <v>987998.66</v>
      </c>
      <c r="F5" s="59">
        <f t="shared" ref="F5:F141" si="1">IF(D5&gt;0,IF(E5/D5&gt;=100,"&gt;&gt;100",E5/D5*100),"-")</f>
        <v>103.37320081080274</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33225.379999999997</v>
      </c>
      <c r="E6" s="60">
        <f t="shared" si="2"/>
        <v>94090.8</v>
      </c>
      <c r="F6" s="45">
        <f t="shared" si="1"/>
        <v>283.18953763658988</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33225.379999999997</v>
      </c>
      <c r="E7" s="194">
        <v>94090.8</v>
      </c>
      <c r="F7" s="45">
        <f t="shared" si="1"/>
        <v>283.18953763658988</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891512.92999999993</v>
      </c>
      <c r="E13" s="60">
        <f t="shared" si="4"/>
        <v>806704.09</v>
      </c>
      <c r="F13" s="45">
        <f t="shared" si="1"/>
        <v>90.487088056030771</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218868.34</v>
      </c>
      <c r="E14" s="194">
        <v>364524.79</v>
      </c>
      <c r="F14" s="45">
        <f t="shared" si="1"/>
        <v>166.54980341149385</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672644.59</v>
      </c>
      <c r="E16" s="194">
        <v>442179.3</v>
      </c>
      <c r="F16" s="45">
        <f t="shared" si="1"/>
        <v>65.737434980336346</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3049.48</v>
      </c>
      <c r="E18" s="194">
        <v>16062.76</v>
      </c>
      <c r="F18" s="45">
        <f t="shared" si="1"/>
        <v>526.73767330823614</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v>71033.009999999995</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27971.200000000001</v>
      </c>
      <c r="E21" s="194">
        <v>108</v>
      </c>
      <c r="F21" s="45">
        <f t="shared" si="1"/>
        <v>0.38611142889829536</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12355.65</v>
      </c>
      <c r="E22" s="60">
        <f t="shared" si="5"/>
        <v>5112.5</v>
      </c>
      <c r="F22" s="45">
        <f t="shared" si="1"/>
        <v>41.377831194635654</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12355.65</v>
      </c>
      <c r="E24" s="194">
        <v>5112.5</v>
      </c>
      <c r="F24" s="45">
        <f t="shared" si="1"/>
        <v>41.377831194635654</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44115.75</v>
      </c>
      <c r="E28" s="60">
        <f t="shared" si="6"/>
        <v>51469.17</v>
      </c>
      <c r="F28" s="45">
        <f t="shared" si="1"/>
        <v>116.668468744156</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44115.75</v>
      </c>
      <c r="E30" s="194">
        <v>51469.17</v>
      </c>
      <c r="F30" s="45">
        <f t="shared" si="1"/>
        <v>116.668468744156</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83636.840000000011</v>
      </c>
      <c r="E35" s="60">
        <f t="shared" si="7"/>
        <v>222984.62</v>
      </c>
      <c r="F35" s="45">
        <f t="shared" si="1"/>
        <v>266.61052713134541</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3432.15</v>
      </c>
      <c r="E39" s="60">
        <f t="shared" si="9"/>
        <v>5804.08</v>
      </c>
      <c r="F39" s="45">
        <f t="shared" si="1"/>
        <v>169.10915898197922</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3432.15</v>
      </c>
      <c r="E40" s="194">
        <v>5804.08</v>
      </c>
      <c r="F40" s="45">
        <f t="shared" si="1"/>
        <v>169.10915898197922</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2043.54</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v>2043.54</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19057.330000000002</v>
      </c>
      <c r="E50" s="60">
        <f t="shared" si="11"/>
        <v>9568.35</v>
      </c>
      <c r="F50" s="45">
        <f t="shared" si="1"/>
        <v>50.208240083999165</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19057.330000000002</v>
      </c>
      <c r="E52" s="194">
        <v>9568.35</v>
      </c>
      <c r="F52" s="45">
        <f t="shared" si="1"/>
        <v>50.208240083999165</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41220.300000000003</v>
      </c>
      <c r="E54" s="60">
        <f t="shared" si="12"/>
        <v>149784.21</v>
      </c>
      <c r="F54" s="45">
        <f t="shared" si="1"/>
        <v>363.37486626734881</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41220.300000000003</v>
      </c>
      <c r="E55" s="194">
        <v>149784.21</v>
      </c>
      <c r="F55" s="45">
        <f t="shared" si="1"/>
        <v>363.37486626734881</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19927.060000000001</v>
      </c>
      <c r="E61" s="60">
        <f t="shared" si="13"/>
        <v>55784.44</v>
      </c>
      <c r="F61" s="45">
        <f t="shared" si="1"/>
        <v>279.94315267781599</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1991</v>
      </c>
      <c r="E62" s="194">
        <v>11660.07</v>
      </c>
      <c r="F62" s="45">
        <f t="shared" si="1"/>
        <v>585.63887493721745</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17936.060000000001</v>
      </c>
      <c r="E64" s="194">
        <v>44124.37</v>
      </c>
      <c r="F64" s="45">
        <f t="shared" si="1"/>
        <v>246.00926847925351</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21366.7</v>
      </c>
      <c r="E75" s="60">
        <f t="shared" si="15"/>
        <v>129678.85999999999</v>
      </c>
      <c r="F75" s="45">
        <f t="shared" si="1"/>
        <v>606.92039481997676</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v>98746.4</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21366.7</v>
      </c>
      <c r="E78" s="194">
        <v>30932.46</v>
      </c>
      <c r="F78" s="45">
        <f t="shared" si="1"/>
        <v>144.76947773872425</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105846.16999999998</v>
      </c>
      <c r="E82" s="60">
        <f t="shared" si="16"/>
        <v>90369.98</v>
      </c>
      <c r="F82" s="45">
        <f t="shared" si="1"/>
        <v>85.378601795416884</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25287.79</v>
      </c>
      <c r="E84" s="194">
        <v>38683.47</v>
      </c>
      <c r="F84" s="45">
        <f t="shared" si="1"/>
        <v>152.97291696901945</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50790.92</v>
      </c>
      <c r="E86" s="194">
        <v>45153.89</v>
      </c>
      <c r="F86" s="45">
        <f t="shared" si="1"/>
        <v>88.901500504420866</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1637.5</v>
      </c>
      <c r="E87" s="194">
        <v>1300</v>
      </c>
      <c r="F87" s="45">
        <f t="shared" si="1"/>
        <v>79.389312977099237</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28129.96</v>
      </c>
      <c r="E88" s="194">
        <v>5232.62</v>
      </c>
      <c r="F88" s="45">
        <f t="shared" si="1"/>
        <v>18.601590617263586</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10922.19</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v>10922.19</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178507.06</v>
      </c>
      <c r="E107" s="60">
        <f t="shared" si="21"/>
        <v>296791.78000000003</v>
      </c>
      <c r="F107" s="45">
        <f t="shared" si="1"/>
        <v>166.26332874453257</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52527.199999999997</v>
      </c>
      <c r="E108" s="194">
        <v>233860.72</v>
      </c>
      <c r="F108" s="45">
        <f t="shared" si="1"/>
        <v>445.21832498210455</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74570.600000000006</v>
      </c>
      <c r="E109" s="194">
        <v>45231.06</v>
      </c>
      <c r="F109" s="45">
        <f t="shared" si="1"/>
        <v>60.655352109276308</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37409.26</v>
      </c>
      <c r="E110" s="194"/>
      <c r="F110" s="45">
        <f t="shared" si="1"/>
        <v>0</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14000</v>
      </c>
      <c r="E111" s="194">
        <v>17700</v>
      </c>
      <c r="F111" s="45">
        <f t="shared" si="1"/>
        <v>126.42857142857142</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161124.28999999998</v>
      </c>
      <c r="E114" s="60">
        <f t="shared" si="22"/>
        <v>326337.53000000003</v>
      </c>
      <c r="F114" s="45">
        <f t="shared" si="1"/>
        <v>202.53776137663669</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133733.74</v>
      </c>
      <c r="E115" s="60">
        <f t="shared" si="23"/>
        <v>255233.05</v>
      </c>
      <c r="F115" s="45">
        <f t="shared" si="1"/>
        <v>190.85165045111279</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75667.23</v>
      </c>
      <c r="E116" s="194">
        <v>198646.09</v>
      </c>
      <c r="F116" s="45">
        <f t="shared" si="1"/>
        <v>262.52591775858588</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58066.51</v>
      </c>
      <c r="E117" s="194">
        <v>56586.96</v>
      </c>
      <c r="F117" s="45">
        <f t="shared" si="1"/>
        <v>97.451973607506275</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9466.2199999999993</v>
      </c>
      <c r="E118" s="60">
        <f t="shared" si="24"/>
        <v>9852.64</v>
      </c>
      <c r="F118" s="45">
        <f t="shared" si="1"/>
        <v>104.08209401429505</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9466.2199999999993</v>
      </c>
      <c r="E120" s="194">
        <v>9852.64</v>
      </c>
      <c r="F120" s="45">
        <f t="shared" si="1"/>
        <v>104.08209401429505</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17924.330000000002</v>
      </c>
      <c r="E122" s="60">
        <f t="shared" si="25"/>
        <v>61251.839999999997</v>
      </c>
      <c r="F122" s="45">
        <f t="shared" si="1"/>
        <v>341.72457213184532</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17924.330000000002</v>
      </c>
      <c r="E123" s="194">
        <v>61251.839999999997</v>
      </c>
      <c r="F123" s="45">
        <f t="shared" si="1"/>
        <v>341.72457213184532</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70068.639999999999</v>
      </c>
      <c r="E129" s="60">
        <f t="shared" si="26"/>
        <v>60412.17</v>
      </c>
      <c r="F129" s="45">
        <f t="shared" si="1"/>
        <v>86.218556546837505</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3159.67</v>
      </c>
      <c r="E135" s="194">
        <v>3012.47</v>
      </c>
      <c r="F135" s="45">
        <f t="shared" si="1"/>
        <v>95.341285640589035</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28025.66</v>
      </c>
      <c r="E137" s="194">
        <v>374.18</v>
      </c>
      <c r="F137" s="45">
        <f t="shared" si="1"/>
        <v>1.3351335882901598</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38883.31</v>
      </c>
      <c r="E138" s="194">
        <v>57025.52</v>
      </c>
      <c r="F138" s="45">
        <f t="shared" si="1"/>
        <v>146.6580905792228</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1632780.0899999999</v>
      </c>
      <c r="E141" s="81">
        <f t="shared" si="28"/>
        <v>2182077.46</v>
      </c>
      <c r="F141" s="61">
        <f t="shared" si="1"/>
        <v>133.64184640443528</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7" workbookViewId="0">
      <selection activeCell="E37" sqref="E37"/>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3084</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13" t="s">
        <v>1992</v>
      </c>
      <c r="E3" s="306"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18596.39</v>
      </c>
      <c r="E5" s="82">
        <f t="shared" si="0"/>
        <v>18596.39</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2199</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18596.39</v>
      </c>
      <c r="E22" s="83">
        <f t="shared" si="3"/>
        <v>18596.39</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17500</v>
      </c>
      <c r="E23" s="83">
        <f t="shared" si="4"/>
        <v>17500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v>17500</v>
      </c>
      <c r="E24" s="195">
        <v>17500</v>
      </c>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1096.3900000000001</v>
      </c>
      <c r="E30" s="83">
        <f>SUM(E31:E37)</f>
        <v>1096.3900000000001</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v>1096.3900000000001</v>
      </c>
      <c r="E36" s="283">
        <v>1096.3900000000001</v>
      </c>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93" zoomScaleNormal="100" workbookViewId="0">
      <selection activeCell="D61" sqref="D61"/>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3154</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111803.67</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2514070.54</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1812606.2999999998</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269711.02</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719668.74</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4089.19</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48991.199999999997</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v>78825.77</v>
      </c>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126215.06</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232431.42</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332673.90000000002</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687165.27</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14298.97</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2359830.11</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1832950.5199999998</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265255.73</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728963.94</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3379.59</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v>47668.85</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v>80499.490000000005</v>
      </c>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126490.49</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229418.94</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351273.49</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521330.2</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5549.39</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266044.10000000009</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23430.820000000003</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v>0</v>
      </c>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23430.820000000003</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19242.400000000001</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14640.06</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v>743.26</v>
      </c>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v>3859.08</v>
      </c>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351.58</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v>351.58</v>
      </c>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2907.29</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v>2907.29</v>
      </c>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929.55</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v>929.55</v>
      </c>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242613.28</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65239.29</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167299.81</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10074.18</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324"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3154</v>
      </c>
      <c r="B1" s="384"/>
      <c r="C1" s="384"/>
      <c r="D1" s="384"/>
      <c r="E1" s="51" t="s">
        <v>3301</v>
      </c>
      <c r="F1" s="51"/>
      <c r="G1" s="51"/>
      <c r="H1" s="51"/>
      <c r="I1" s="51"/>
      <c r="J1" s="51"/>
      <c r="K1" s="51"/>
      <c r="L1" s="51"/>
      <c r="M1" s="51"/>
      <c r="N1" s="51"/>
      <c r="O1" s="51"/>
      <c r="P1" s="51"/>
    </row>
    <row r="2" spans="1:17" ht="37.5" customHeight="1" x14ac:dyDescent="0.2">
      <c r="A2" s="386" t="s">
        <v>3302</v>
      </c>
      <c r="B2" s="384"/>
      <c r="C2" s="384"/>
      <c r="D2" s="384"/>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13</v>
      </c>
      <c r="G3" s="96">
        <f>IF(RefStr!C13&lt;&gt;"",INT(VALUE(MID(RefStr!C13,1,4))),0)</f>
        <v>2025</v>
      </c>
      <c r="H3" s="100">
        <f>IF(RefStr!C13&lt;&gt;"",INT(VALUE(MID(RefStr!C13,6,2))),0)</f>
        <v>12</v>
      </c>
      <c r="I3" s="101">
        <f>RefStr!C10*1</f>
        <v>22</v>
      </c>
      <c r="J3" s="102" t="str">
        <f>RefStr!H7</f>
        <v>DA</v>
      </c>
      <c r="K3" s="100" t="str">
        <f>RefStr!H9</f>
        <v>DA</v>
      </c>
      <c r="L3" s="100" t="str">
        <f>RefStr!H10</f>
        <v>DA</v>
      </c>
      <c r="M3" s="100" t="str">
        <f>RefStr!H8</f>
        <v>DA</v>
      </c>
      <c r="N3" s="100" t="str">
        <f>RefStr!H11</f>
        <v>DA</v>
      </c>
      <c r="O3" s="103">
        <f>RefStr!C6</f>
        <v>31286</v>
      </c>
      <c r="P3" s="51"/>
    </row>
    <row r="4" spans="1:17" ht="19.5" customHeight="1" x14ac:dyDescent="0.2">
      <c r="A4" s="390" t="s">
        <v>3313</v>
      </c>
      <c r="B4" s="391"/>
      <c r="C4" s="392"/>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3326</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3335</v>
      </c>
      <c r="B23" s="388"/>
      <c r="C23" s="389"/>
      <c r="D23" s="95"/>
      <c r="E23" s="51">
        <f>SUM(E24:E297)</f>
        <v>0</v>
      </c>
      <c r="F23" s="51">
        <f>SUM(F24:F297)</f>
        <v>13</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Provjera</v>
      </c>
      <c r="C229" s="91" t="s">
        <v>3541</v>
      </c>
      <c r="D229" s="95"/>
      <c r="E229" s="51">
        <f t="shared" si="17"/>
        <v>0</v>
      </c>
      <c r="F229" s="51">
        <f t="shared" ref="F229:F297" si="18">MAX(L229:O229)</f>
        <v>1</v>
      </c>
      <c r="G229" s="51"/>
      <c r="H229" s="51"/>
      <c r="I229" s="51"/>
      <c r="J229" s="51"/>
      <c r="K229" s="51"/>
      <c r="L229" s="51">
        <f>IF(AND('PR-RAS'!D24&gt;0,'PR-RAS'!D662=0,'PR-RAS'!D663=0),1,0)</f>
        <v>1</v>
      </c>
      <c r="M229" s="51">
        <f>IF(AND('PR-RAS'!E24&gt;0,'PR-RAS'!E662=0,'PR-RAS'!E663=0),1,0)</f>
        <v>1</v>
      </c>
      <c r="N229" s="51"/>
      <c r="O229" s="51"/>
      <c r="P229" s="51"/>
    </row>
    <row r="230" spans="1:16" ht="30" customHeight="1" x14ac:dyDescent="0.2">
      <c r="A230" s="105">
        <v>270</v>
      </c>
      <c r="B230" s="106" t="str">
        <f t="shared" si="16"/>
        <v>Provjera</v>
      </c>
      <c r="C230" s="91" t="s">
        <v>3542</v>
      </c>
      <c r="D230" s="95"/>
      <c r="E230" s="51">
        <f>MAX(G230:K230)</f>
        <v>0</v>
      </c>
      <c r="F230" s="51">
        <f>MAX(L230:O230)</f>
        <v>1</v>
      </c>
      <c r="G230" s="51"/>
      <c r="H230" s="51"/>
      <c r="I230" s="51"/>
      <c r="J230" s="51"/>
      <c r="K230" s="51"/>
      <c r="L230" s="51">
        <f>IF(AND('PR-RAS'!D27&gt;0,'PR-RAS'!D664=0),1,0)</f>
        <v>1</v>
      </c>
      <c r="M230" s="51">
        <f>IF(AND('PR-RAS'!E27&gt;0,'PR-RAS'!E664=0),1,0)</f>
        <v>1</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Provjera</v>
      </c>
      <c r="C232" s="91" t="s">
        <v>3544</v>
      </c>
      <c r="D232" s="258"/>
      <c r="E232" s="259">
        <f>MAX(G232:K232)</f>
        <v>0</v>
      </c>
      <c r="F232" s="259">
        <f>MAX(L232:O232)</f>
        <v>1</v>
      </c>
      <c r="G232" s="259"/>
      <c r="H232" s="259"/>
      <c r="I232" s="259"/>
      <c r="J232" s="259"/>
      <c r="K232" s="259"/>
      <c r="L232" s="259">
        <f>IF(AND('PR-RAS'!D93&gt;0,'PR-RAS'!D711=0),1,0)</f>
        <v>1</v>
      </c>
      <c r="M232" s="259">
        <f>IF(AND('PR-RAS'!E93&gt;0,'PR-RAS'!E711=0),1,0)</f>
        <v>1</v>
      </c>
      <c r="N232" s="259"/>
      <c r="O232" s="259"/>
      <c r="P232" s="259"/>
    </row>
    <row r="233" spans="1:16" ht="30" customHeight="1" x14ac:dyDescent="0.2">
      <c r="A233" s="105">
        <v>272</v>
      </c>
      <c r="B233" s="106" t="str">
        <f t="shared" si="16"/>
        <v>Provjera</v>
      </c>
      <c r="C233" s="91" t="s">
        <v>3545</v>
      </c>
      <c r="D233" s="95"/>
      <c r="E233" s="51">
        <f>MAX(G233:K233)</f>
        <v>0</v>
      </c>
      <c r="F233" s="51">
        <f>MAX(L233:O233)</f>
        <v>1</v>
      </c>
      <c r="G233" s="51"/>
      <c r="H233" s="51"/>
      <c r="I233" s="51"/>
      <c r="J233" s="51"/>
      <c r="K233" s="51"/>
      <c r="L233" s="51">
        <f>IF(AND('PR-RAS'!D94&gt;0,'PR-RAS'!D712=0),1,0)</f>
        <v>1</v>
      </c>
      <c r="M233" s="51">
        <f>IF(AND('PR-RAS'!E94&gt;0,'PR-RAS'!E712=0),1,0)</f>
        <v>1</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Provjera</v>
      </c>
      <c r="C235" s="91" t="s">
        <v>3547</v>
      </c>
      <c r="D235" s="95"/>
      <c r="E235" s="51">
        <f>MAX(G235:K235)</f>
        <v>0</v>
      </c>
      <c r="F235" s="51">
        <f>MAX(L235:O235)</f>
        <v>1</v>
      </c>
      <c r="G235" s="51"/>
      <c r="H235" s="51"/>
      <c r="I235" s="51"/>
      <c r="J235" s="51"/>
      <c r="K235" s="51"/>
      <c r="L235" s="51">
        <f>IF(AND('PR-RAS'!D111&gt;0,'PR-RAS'!D722=0),1,0)</f>
        <v>0</v>
      </c>
      <c r="M235" s="51">
        <f>IF(AND('PR-RAS'!E111&gt;0,'PR-RAS'!E722=0),1,0)</f>
        <v>1</v>
      </c>
      <c r="N235" s="51"/>
      <c r="O235" s="51"/>
      <c r="P235" s="51"/>
    </row>
    <row r="236" spans="1:16" ht="60.6" customHeight="1" x14ac:dyDescent="0.2">
      <c r="A236" s="105">
        <v>179</v>
      </c>
      <c r="B236" s="106" t="str">
        <f t="shared" si="16"/>
        <v>Provjera</v>
      </c>
      <c r="C236" s="91" t="s">
        <v>3548</v>
      </c>
      <c r="D236" s="95"/>
      <c r="E236" s="51">
        <f t="shared" si="17"/>
        <v>0</v>
      </c>
      <c r="F236" s="51">
        <f t="shared" si="18"/>
        <v>1</v>
      </c>
      <c r="G236" s="51"/>
      <c r="H236" s="51"/>
      <c r="I236" s="51"/>
      <c r="J236" s="51"/>
      <c r="K236" s="51"/>
      <c r="L236" s="51">
        <f>IF(AND('PR-RAS'!D117&gt;0,SUM('PR-RAS'!D723:'PR-RAS'!D726)=0),1,0)</f>
        <v>1</v>
      </c>
      <c r="M236" s="51">
        <f>IF(AND('PR-RAS'!E117&gt;0,SUM('PR-RAS'!E723:'PR-RAS'!E726)=0),1,0)</f>
        <v>1</v>
      </c>
      <c r="N236" s="51"/>
      <c r="O236" s="51"/>
      <c r="P236" s="51"/>
    </row>
    <row r="237" spans="1:16" ht="30" customHeight="1" x14ac:dyDescent="0.2">
      <c r="A237" s="105">
        <v>180</v>
      </c>
      <c r="B237" s="106" t="str">
        <f t="shared" si="16"/>
        <v>Provjera</v>
      </c>
      <c r="C237" s="91" t="s">
        <v>3549</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
      <c r="A238" s="105">
        <v>181</v>
      </c>
      <c r="B238" s="106" t="str">
        <f t="shared" si="16"/>
        <v>Provjera</v>
      </c>
      <c r="C238" s="91" t="s">
        <v>3550</v>
      </c>
      <c r="D238" s="95"/>
      <c r="E238" s="51">
        <f t="shared" si="17"/>
        <v>0</v>
      </c>
      <c r="F238" s="51">
        <f t="shared" si="18"/>
        <v>1</v>
      </c>
      <c r="G238" s="51"/>
      <c r="H238" s="51"/>
      <c r="I238" s="51"/>
      <c r="J238" s="51"/>
      <c r="K238" s="51"/>
      <c r="L238" s="51">
        <f>IF(AND('PR-RAS'!D184&gt;0,'PR-RAS'!D736=0),1,0)</f>
        <v>1</v>
      </c>
      <c r="M238" s="51">
        <f>IF(AND('PR-RAS'!E184&gt;0,'PR-RAS'!E736=0),1,0)</f>
        <v>1</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Provjera</v>
      </c>
      <c r="C247" s="91" t="s">
        <v>3559</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1980</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1983</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1982</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3654</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Windows korisnik</cp:lastModifiedBy>
  <cp:lastPrinted>2026-02-13T13:30:13Z</cp:lastPrinted>
  <dcterms:created xsi:type="dcterms:W3CDTF">2022-04-01T05:14:30Z</dcterms:created>
  <dcterms:modified xsi:type="dcterms:W3CDTF">2026-02-13T15:23:46Z</dcterms:modified>
</cp:coreProperties>
</file>